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613"/>
  <workbookPr autoCompressPictures="0"/>
  <bookViews>
    <workbookView xWindow="13300" yWindow="2300" windowWidth="35520" windowHeight="25800" tabRatio="709" activeTab="1"/>
  </bookViews>
  <sheets>
    <sheet name="Instructions" sheetId="23" r:id="rId1"/>
    <sheet name="2023" sheetId="21" r:id="rId2"/>
    <sheet name="2024" sheetId="25" r:id="rId3"/>
    <sheet name="2025" sheetId="28" r:id="rId4"/>
    <sheet name="2026" sheetId="29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5" l="1"/>
  <c r="G8" i="28"/>
  <c r="G8" i="29"/>
  <c r="G8" i="21"/>
  <c r="C32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E31" i="29"/>
  <c r="B2" i="29"/>
  <c r="G4" i="29"/>
  <c r="G5" i="29"/>
  <c r="D6" i="29"/>
  <c r="D7" i="29"/>
  <c r="D8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C32" i="28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E31" i="28"/>
  <c r="B2" i="28"/>
  <c r="G4" i="28"/>
  <c r="G5" i="28"/>
  <c r="D6" i="28"/>
  <c r="D7" i="28"/>
  <c r="D8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2" i="25"/>
  <c r="G4" i="25"/>
  <c r="G5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E16" i="25"/>
  <c r="E15" i="25"/>
  <c r="E14" i="25"/>
  <c r="E13" i="25"/>
  <c r="E12" i="25"/>
  <c r="E11" i="25"/>
  <c r="E10" i="25"/>
  <c r="E9" i="25"/>
  <c r="E8" i="25"/>
  <c r="E7" i="25"/>
  <c r="E6" i="25"/>
  <c r="E17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B2" i="21"/>
  <c r="G4" i="21"/>
  <c r="G5" i="21"/>
  <c r="D17" i="21"/>
  <c r="C32" i="25"/>
  <c r="B7" i="25"/>
  <c r="B8" i="25"/>
  <c r="B9" i="25"/>
  <c r="B10" i="25"/>
  <c r="B11" i="25"/>
  <c r="B12" i="25"/>
  <c r="B13" i="25"/>
  <c r="B14" i="25"/>
  <c r="B15" i="25"/>
  <c r="B16" i="25"/>
  <c r="B17" i="25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C32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</calcChain>
</file>

<file path=xl/sharedStrings.xml><?xml version="1.0" encoding="utf-8"?>
<sst xmlns="http://schemas.openxmlformats.org/spreadsheetml/2006/main" count="88" uniqueCount="28">
  <si>
    <t>PTO</t>
  </si>
  <si>
    <t>Used</t>
  </si>
  <si>
    <t>Date</t>
  </si>
  <si>
    <t>Hours</t>
  </si>
  <si>
    <t>Used:</t>
  </si>
  <si>
    <t>Prev Bal</t>
  </si>
  <si>
    <t>Initial Hire:</t>
  </si>
  <si>
    <t>Years of Service:</t>
  </si>
  <si>
    <t>Accrual:</t>
  </si>
  <si>
    <t>&gt;</t>
  </si>
  <si>
    <t>&lt;</t>
  </si>
  <si>
    <t>•</t>
  </si>
  <si>
    <t>Enter your initial hire date, previous PTO balance (if applicable), and date of first payday</t>
  </si>
  <si>
    <r>
      <t>in the boxes marked with "</t>
    </r>
    <r>
      <rPr>
        <b/>
        <sz val="18"/>
        <rFont val="Arial"/>
      </rPr>
      <t>&lt;</t>
    </r>
    <r>
      <rPr>
        <sz val="18"/>
        <rFont val="Arial"/>
      </rPr>
      <t>" or "</t>
    </r>
    <r>
      <rPr>
        <b/>
        <sz val="18"/>
        <rFont val="Arial"/>
      </rPr>
      <t>&gt;</t>
    </r>
    <r>
      <rPr>
        <sz val="18"/>
        <rFont val="Arial"/>
      </rPr>
      <t>"</t>
    </r>
  </si>
  <si>
    <t>INSTRUCTIONS</t>
  </si>
  <si>
    <t>column</t>
  </si>
  <si>
    <t>Future values are greyed out</t>
  </si>
  <si>
    <r>
      <t>As you use PTO, enter the hours used into the appropriate pay period's row in the '</t>
    </r>
    <r>
      <rPr>
        <b/>
        <sz val="18"/>
        <rFont val="Arial"/>
      </rPr>
      <t>Used</t>
    </r>
    <r>
      <rPr>
        <sz val="18"/>
        <rFont val="Arial"/>
      </rPr>
      <t>'</t>
    </r>
  </si>
  <si>
    <r>
      <rPr>
        <b/>
        <sz val="18"/>
        <rFont val="Arial"/>
      </rPr>
      <t>Years of Service</t>
    </r>
    <r>
      <rPr>
        <sz val="18"/>
        <rFont val="Arial"/>
      </rPr>
      <t xml:space="preserve"> and </t>
    </r>
    <r>
      <rPr>
        <b/>
        <sz val="18"/>
        <rFont val="Arial"/>
      </rPr>
      <t>Accrual</t>
    </r>
    <r>
      <rPr>
        <sz val="18"/>
        <rFont val="Arial"/>
      </rPr>
      <t xml:space="preserve"> are automatically calculated</t>
    </r>
  </si>
  <si>
    <t>Only the white cells with black borders are editable</t>
  </si>
  <si>
    <t>"</t>
  </si>
  <si>
    <t xml:space="preserve"> </t>
  </si>
  <si>
    <r>
      <t xml:space="preserve">The </t>
    </r>
    <r>
      <rPr>
        <b/>
        <sz val="18"/>
        <rFont val="Arial"/>
      </rPr>
      <t>Balance</t>
    </r>
    <r>
      <rPr>
        <sz val="18"/>
        <rFont val="Arial"/>
      </rPr>
      <t xml:space="preserve"> and </t>
    </r>
    <r>
      <rPr>
        <b/>
        <sz val="18"/>
        <rFont val="Arial"/>
      </rPr>
      <t>Used</t>
    </r>
    <r>
      <rPr>
        <sz val="18"/>
        <rFont val="Arial"/>
      </rPr>
      <t xml:space="preserve"> cells will update automatically</t>
    </r>
  </si>
  <si>
    <t>*This spreadsheet will not correctly detect when you move from one tier (&gt;5, 5-&gt;10, 10+) to the next, so the sheet for the year you move up will need to be adjusted when you hit those milestones.  Get with Dave if you need your sheet fixed.</t>
  </si>
  <si>
    <t>Anniversary:</t>
  </si>
  <si>
    <r>
      <t xml:space="preserve">The </t>
    </r>
    <r>
      <rPr>
        <b/>
        <sz val="18"/>
        <rFont val="Arial"/>
      </rPr>
      <t>Balance</t>
    </r>
    <r>
      <rPr>
        <sz val="18"/>
        <rFont val="Arial"/>
      </rPr>
      <t xml:space="preserve"> cell(s) will highlight red/pink if you have/will have more than 40 hours</t>
    </r>
  </si>
  <si>
    <t>accumulated by your anniversary date</t>
  </si>
  <si>
    <t>The period in which your anniversary falls will highlight green (unless within the start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</si>
</sst>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m/d/yyyy;@"/>
    <numFmt numFmtId="166" formatCode="[$-409]d\-mmm\-yyyy;@"/>
  </numFmts>
  <fonts count="17" x14ac:knownFonts="1">
    <font>
      <sz val="10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8"/>
      <name val="Arial"/>
    </font>
    <font>
      <sz val="18"/>
      <name val="Arial"/>
    </font>
    <font>
      <b/>
      <sz val="18"/>
      <color theme="0"/>
      <name val="Arial"/>
    </font>
    <font>
      <b/>
      <sz val="18"/>
      <color rgb="FF00B0F0"/>
      <name val="Arial"/>
    </font>
    <font>
      <sz val="18"/>
      <color rgb="FF7030A0"/>
      <name val="Arial"/>
    </font>
    <font>
      <sz val="18"/>
      <color theme="4"/>
      <name val="Arial"/>
    </font>
    <font>
      <sz val="18"/>
      <color theme="0"/>
      <name val="Arial"/>
    </font>
    <font>
      <sz val="18"/>
      <color rgb="FFD3E0EE"/>
      <name val="Arial"/>
    </font>
    <font>
      <b/>
      <sz val="18"/>
      <color theme="0" tint="-0.499984740745262"/>
      <name val="Arial"/>
    </font>
    <font>
      <sz val="18"/>
      <color theme="0" tint="-0.14999847407452621"/>
      <name val="Arial"/>
    </font>
    <font>
      <sz val="16"/>
      <name val="Arial"/>
    </font>
    <font>
      <sz val="18"/>
      <color rgb="FF800000"/>
      <name val="Arial"/>
    </font>
    <font>
      <sz val="6"/>
      <color theme="0"/>
      <name val="Arial"/>
    </font>
    <font>
      <sz val="18"/>
      <color theme="0" tint="-0.499984740745262"/>
      <name val="Arial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6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6">
    <xf numFmtId="0" fontId="0" fillId="0" borderId="0" xfId="0"/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66" fontId="4" fillId="0" borderId="1" xfId="0" applyNumberFormat="1" applyFont="1" applyFill="1" applyBorder="1" applyAlignment="1" applyProtection="1">
      <alignment horizontal="right" vertical="center"/>
    </xf>
    <xf numFmtId="166" fontId="4" fillId="4" borderId="1" xfId="0" applyNumberFormat="1" applyFont="1" applyFill="1" applyBorder="1" applyAlignment="1" applyProtection="1">
      <alignment horizontal="right" vertical="center"/>
    </xf>
    <xf numFmtId="2" fontId="10" fillId="6" borderId="1" xfId="0" applyNumberFormat="1" applyFont="1" applyFill="1" applyBorder="1" applyAlignment="1" applyProtection="1">
      <alignment horizontal="center" vertical="center"/>
    </xf>
    <xf numFmtId="165" fontId="9" fillId="2" borderId="1" xfId="0" applyNumberFormat="1" applyFont="1" applyFill="1" applyBorder="1" applyAlignment="1" applyProtection="1">
      <alignment horizontal="center" vertical="center"/>
    </xf>
    <xf numFmtId="2" fontId="9" fillId="2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16" fontId="5" fillId="2" borderId="4" xfId="0" applyNumberFormat="1" applyFont="1" applyFill="1" applyBorder="1" applyAlignment="1" applyProtection="1">
      <alignment horizontal="center" vertical="center"/>
    </xf>
    <xf numFmtId="2" fontId="5" fillId="2" borderId="4" xfId="0" applyNumberFormat="1" applyFont="1" applyFill="1" applyBorder="1" applyAlignment="1" applyProtection="1">
      <alignment horizontal="center" vertical="center"/>
    </xf>
    <xf numFmtId="2" fontId="6" fillId="2" borderId="4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166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166" fontId="4" fillId="0" borderId="1" xfId="0" applyNumberFormat="1" applyFont="1" applyFill="1" applyBorder="1" applyAlignment="1" applyProtection="1">
      <alignment horizontal="right" vertical="center"/>
      <protection locked="0"/>
    </xf>
    <xf numFmtId="164" fontId="7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2" fontId="8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2" fontId="9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2" fontId="12" fillId="0" borderId="0" xfId="0" applyNumberFormat="1" applyFont="1" applyAlignment="1" applyProtection="1">
      <alignment horizontal="center" vertical="center"/>
    </xf>
    <xf numFmtId="2" fontId="12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166" fontId="4" fillId="0" borderId="1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2" fontId="4" fillId="0" borderId="4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left" vertical="center"/>
    </xf>
    <xf numFmtId="2" fontId="4" fillId="7" borderId="1" xfId="0" applyNumberFormat="1" applyFont="1" applyFill="1" applyBorder="1" applyAlignment="1" applyProtection="1">
      <alignment horizontal="center" vertical="center"/>
    </xf>
    <xf numFmtId="166" fontId="4" fillId="4" borderId="14" xfId="0" applyNumberFormat="1" applyFont="1" applyFill="1" applyBorder="1" applyAlignment="1" applyProtection="1">
      <alignment horizontal="right" vertical="center"/>
    </xf>
    <xf numFmtId="166" fontId="4" fillId="4" borderId="15" xfId="0" applyNumberFormat="1" applyFont="1" applyFill="1" applyBorder="1" applyAlignment="1" applyProtection="1">
      <alignment horizontal="right" vertical="center"/>
    </xf>
    <xf numFmtId="166" fontId="4" fillId="4" borderId="4" xfId="0" applyNumberFormat="1" applyFont="1" applyFill="1" applyBorder="1" applyAlignment="1" applyProtection="1">
      <alignment horizontal="right" vertical="center"/>
    </xf>
    <xf numFmtId="2" fontId="4" fillId="5" borderId="14" xfId="0" applyNumberFormat="1" applyFont="1" applyFill="1" applyBorder="1" applyAlignment="1" applyProtection="1">
      <alignment horizontal="center" vertical="center"/>
    </xf>
    <xf numFmtId="2" fontId="4" fillId="5" borderId="15" xfId="0" applyNumberFormat="1" applyFont="1" applyFill="1" applyBorder="1" applyAlignment="1" applyProtection="1">
      <alignment horizontal="center" vertical="center"/>
    </xf>
    <xf numFmtId="2" fontId="4" fillId="5" borderId="4" xfId="0" applyNumberFormat="1" applyFont="1" applyFill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5" xfId="0" applyNumberFormat="1" applyFont="1" applyBorder="1" applyAlignment="1" applyProtection="1">
      <alignment horizontal="center" vertical="center"/>
    </xf>
    <xf numFmtId="2" fontId="4" fillId="0" borderId="15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top" wrapText="1"/>
    </xf>
    <xf numFmtId="166" fontId="12" fillId="0" borderId="16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166" fontId="4" fillId="8" borderId="1" xfId="0" applyNumberFormat="1" applyFont="1" applyFill="1" applyBorder="1" applyAlignment="1" applyProtection="1">
      <alignment horizontal="right" vertical="center"/>
    </xf>
    <xf numFmtId="166" fontId="16" fillId="4" borderId="1" xfId="0" applyNumberFormat="1" applyFont="1" applyFill="1" applyBorder="1" applyAlignment="1" applyProtection="1">
      <alignment horizontal="right" vertical="center"/>
    </xf>
  </cellXfs>
  <cellStyles count="2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Normal" xfId="0" builtinId="0"/>
  </cellStyles>
  <dxfs count="325"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auto="1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auto="1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auto="1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auto="1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3" tint="0.39994506668294322"/>
      </font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</dxfs>
  <tableStyles count="0" defaultTableStyle="TableStyleMedium9" defaultPivotStyle="PivotStyleLight16"/>
  <colors>
    <mruColors>
      <color rgb="FFFFFF99"/>
      <color rgb="FFFF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showGridLines="0" showRowColHeaders="0" zoomScale="110" zoomScaleNormal="110" zoomScalePageLayoutView="110" workbookViewId="0">
      <selection activeCell="G36" sqref="G36"/>
    </sheetView>
  </sheetViews>
  <sheetFormatPr baseColWidth="10" defaultColWidth="8.83203125" defaultRowHeight="21" x14ac:dyDescent="0"/>
  <cols>
    <col min="1" max="1" width="4.1640625" style="37" customWidth="1"/>
    <col min="2" max="2" width="19.83203125" style="38" customWidth="1"/>
    <col min="3" max="4" width="12" style="38" customWidth="1"/>
    <col min="5" max="5" width="4.1640625" style="37" customWidth="1"/>
    <col min="6" max="6" width="9" style="37" customWidth="1"/>
    <col min="7" max="7" width="12" style="37" customWidth="1"/>
    <col min="8" max="8" width="19.83203125" style="37" customWidth="1"/>
    <col min="9" max="9" width="4.1640625" style="37" customWidth="1"/>
    <col min="10" max="10" width="46.1640625" style="37" customWidth="1"/>
    <col min="11" max="11" width="4.1640625" style="37" customWidth="1"/>
    <col min="12" max="12" width="12" style="37" customWidth="1"/>
    <col min="13" max="13" width="42" style="37" customWidth="1"/>
    <col min="14" max="16384" width="8.83203125" style="37"/>
  </cols>
  <sheetData>
    <row r="2" spans="1:13">
      <c r="B2" s="8">
        <v>44388</v>
      </c>
    </row>
    <row r="3" spans="1:13">
      <c r="B3" s="78" t="s">
        <v>0</v>
      </c>
      <c r="C3" s="79"/>
      <c r="D3" s="80"/>
      <c r="G3" s="34" t="s">
        <v>6</v>
      </c>
      <c r="H3" s="39">
        <v>42968</v>
      </c>
      <c r="I3" s="33" t="s">
        <v>10</v>
      </c>
    </row>
    <row r="4" spans="1:13">
      <c r="B4" s="11" t="s">
        <v>2</v>
      </c>
      <c r="C4" s="12" t="s">
        <v>1</v>
      </c>
      <c r="D4" s="12" t="s">
        <v>3</v>
      </c>
      <c r="G4" s="34" t="s">
        <v>7</v>
      </c>
      <c r="H4" s="9">
        <v>3.8877481177275839</v>
      </c>
      <c r="I4" s="40"/>
    </row>
    <row r="5" spans="1:13">
      <c r="B5" s="11"/>
      <c r="C5" s="13" t="s">
        <v>5</v>
      </c>
      <c r="D5" s="42">
        <v>24</v>
      </c>
      <c r="E5" s="33" t="s">
        <v>10</v>
      </c>
      <c r="F5" s="33"/>
      <c r="G5" s="34" t="s">
        <v>8</v>
      </c>
      <c r="H5" s="10">
        <v>6.77</v>
      </c>
      <c r="I5" s="31"/>
    </row>
    <row r="6" spans="1:13">
      <c r="A6" s="28" t="s">
        <v>9</v>
      </c>
      <c r="B6" s="5">
        <v>44211</v>
      </c>
      <c r="C6" s="35">
        <v>8</v>
      </c>
      <c r="D6" s="27">
        <v>22.77</v>
      </c>
      <c r="I6" s="43"/>
    </row>
    <row r="7" spans="1:13" ht="22" thickBot="1">
      <c r="B7" s="6">
        <v>44225</v>
      </c>
      <c r="C7" s="35"/>
      <c r="D7" s="27">
        <v>29.54</v>
      </c>
      <c r="J7" s="44"/>
    </row>
    <row r="8" spans="1:13" ht="22" thickTop="1">
      <c r="B8" s="6">
        <v>44239</v>
      </c>
      <c r="C8" s="35"/>
      <c r="D8" s="27">
        <v>36.31</v>
      </c>
      <c r="G8" s="45"/>
      <c r="H8" s="46"/>
      <c r="I8" s="46"/>
      <c r="J8" s="47"/>
      <c r="K8" s="46"/>
      <c r="L8" s="46"/>
      <c r="M8" s="48"/>
    </row>
    <row r="9" spans="1:13">
      <c r="B9" s="6">
        <v>44253</v>
      </c>
      <c r="C9" s="35"/>
      <c r="D9" s="27">
        <v>43.08</v>
      </c>
      <c r="G9" s="49"/>
      <c r="H9" s="50" t="s">
        <v>14</v>
      </c>
      <c r="I9" s="51"/>
      <c r="J9" s="52"/>
      <c r="K9" s="51"/>
      <c r="L9" s="51"/>
      <c r="M9" s="53"/>
    </row>
    <row r="10" spans="1:13">
      <c r="B10" s="6">
        <v>44267</v>
      </c>
      <c r="C10" s="35"/>
      <c r="D10" s="27">
        <v>49.849999999999994</v>
      </c>
      <c r="G10" s="54"/>
      <c r="H10" s="51"/>
      <c r="I10" s="51"/>
      <c r="J10" s="41"/>
      <c r="K10" s="51"/>
      <c r="L10" s="51"/>
      <c r="M10" s="53"/>
    </row>
    <row r="11" spans="1:13">
      <c r="B11" s="6">
        <v>44281</v>
      </c>
      <c r="C11" s="36"/>
      <c r="D11" s="27">
        <v>56.61999999999999</v>
      </c>
      <c r="G11" s="55" t="s">
        <v>11</v>
      </c>
      <c r="H11" s="51" t="s">
        <v>19</v>
      </c>
      <c r="I11" s="51"/>
      <c r="J11" s="51"/>
      <c r="K11" s="56" t="s">
        <v>20</v>
      </c>
      <c r="L11" s="57"/>
      <c r="M11" s="65" t="s">
        <v>20</v>
      </c>
    </row>
    <row r="12" spans="1:13">
      <c r="B12" s="6">
        <v>44295</v>
      </c>
      <c r="C12" s="35"/>
      <c r="D12" s="27">
        <v>63.389999999999986</v>
      </c>
      <c r="G12" s="55"/>
      <c r="H12" s="51"/>
      <c r="I12" s="51"/>
      <c r="J12" s="51"/>
      <c r="K12" s="51"/>
      <c r="L12" s="51"/>
      <c r="M12" s="53"/>
    </row>
    <row r="13" spans="1:13">
      <c r="B13" s="6">
        <v>44309</v>
      </c>
      <c r="C13" s="36">
        <v>8</v>
      </c>
      <c r="D13" s="27">
        <v>62.159999999999982</v>
      </c>
      <c r="G13" s="55" t="s">
        <v>11</v>
      </c>
      <c r="H13" s="51" t="s">
        <v>12</v>
      </c>
      <c r="I13" s="51"/>
      <c r="J13" s="51"/>
      <c r="K13" s="51"/>
      <c r="L13" s="51"/>
      <c r="M13" s="53"/>
    </row>
    <row r="14" spans="1:13">
      <c r="B14" s="6">
        <v>44323</v>
      </c>
      <c r="C14" s="36"/>
      <c r="D14" s="27">
        <v>68.929999999999978</v>
      </c>
      <c r="G14" s="54"/>
      <c r="H14" s="51" t="s">
        <v>13</v>
      </c>
      <c r="I14" s="51"/>
      <c r="J14" s="51"/>
      <c r="K14" s="51"/>
      <c r="L14" s="51"/>
      <c r="M14" s="53"/>
    </row>
    <row r="15" spans="1:13">
      <c r="B15" s="6">
        <v>44337</v>
      </c>
      <c r="C15" s="36"/>
      <c r="D15" s="27">
        <v>75.699999999999974</v>
      </c>
      <c r="G15" s="49"/>
      <c r="H15" s="41"/>
      <c r="I15" s="41"/>
      <c r="J15" s="41"/>
      <c r="K15" s="51"/>
      <c r="L15" s="51"/>
      <c r="M15" s="53"/>
    </row>
    <row r="16" spans="1:13">
      <c r="B16" s="6">
        <v>44351</v>
      </c>
      <c r="C16" s="36"/>
      <c r="D16" s="27">
        <v>82.46999999999997</v>
      </c>
      <c r="G16" s="55" t="s">
        <v>11</v>
      </c>
      <c r="H16" s="51" t="s">
        <v>18</v>
      </c>
      <c r="I16" s="51"/>
      <c r="J16" s="51"/>
      <c r="K16" s="51"/>
      <c r="L16" s="51"/>
      <c r="M16" s="53"/>
    </row>
    <row r="17" spans="2:13">
      <c r="B17" s="6">
        <v>44365</v>
      </c>
      <c r="C17" s="36"/>
      <c r="D17" s="27">
        <v>89.239999999999966</v>
      </c>
      <c r="G17" s="54"/>
      <c r="H17" s="51"/>
      <c r="I17" s="51"/>
      <c r="J17" s="51"/>
      <c r="K17" s="51"/>
      <c r="L17" s="51"/>
      <c r="M17" s="53"/>
    </row>
    <row r="18" spans="2:13">
      <c r="B18" s="6">
        <v>44379</v>
      </c>
      <c r="C18" s="36"/>
      <c r="D18" s="27">
        <v>96.009999999999962</v>
      </c>
      <c r="G18" s="55" t="s">
        <v>11</v>
      </c>
      <c r="H18" s="51" t="s">
        <v>17</v>
      </c>
      <c r="I18" s="51"/>
      <c r="J18" s="51"/>
      <c r="K18" s="51"/>
      <c r="L18" s="51"/>
      <c r="M18" s="53"/>
    </row>
    <row r="19" spans="2:13">
      <c r="B19" s="85">
        <v>44393</v>
      </c>
      <c r="C19" s="36"/>
      <c r="D19" s="27">
        <v>102.77999999999996</v>
      </c>
      <c r="G19" s="54"/>
      <c r="H19" s="51" t="s">
        <v>15</v>
      </c>
      <c r="I19" s="51"/>
      <c r="J19" s="51"/>
      <c r="K19" s="51"/>
      <c r="L19" s="51"/>
      <c r="M19" s="53"/>
    </row>
    <row r="20" spans="2:13">
      <c r="B20" s="85">
        <v>44407</v>
      </c>
      <c r="C20" s="36"/>
      <c r="D20" s="27">
        <v>109.54999999999995</v>
      </c>
      <c r="G20" s="55"/>
      <c r="H20" s="51"/>
      <c r="I20" s="51"/>
      <c r="J20" s="51"/>
      <c r="K20" s="51"/>
      <c r="L20" s="51"/>
      <c r="M20" s="53"/>
    </row>
    <row r="21" spans="2:13">
      <c r="B21" s="85">
        <v>44421</v>
      </c>
      <c r="C21" s="36"/>
      <c r="D21" s="27">
        <v>116.31999999999995</v>
      </c>
      <c r="G21" s="55" t="s">
        <v>11</v>
      </c>
      <c r="H21" s="51" t="s">
        <v>22</v>
      </c>
      <c r="I21" s="51"/>
      <c r="J21" s="51"/>
      <c r="K21" s="51"/>
      <c r="L21" s="51"/>
      <c r="M21" s="53"/>
    </row>
    <row r="22" spans="2:13">
      <c r="B22" s="84">
        <v>44435</v>
      </c>
      <c r="C22" s="36"/>
      <c r="D22" s="27">
        <v>123.08999999999995</v>
      </c>
      <c r="G22" s="54"/>
      <c r="H22" s="51"/>
      <c r="I22" s="51"/>
      <c r="J22" s="51"/>
      <c r="K22" s="51"/>
      <c r="L22" s="51"/>
      <c r="M22" s="53"/>
    </row>
    <row r="23" spans="2:13">
      <c r="B23" s="85">
        <v>44449</v>
      </c>
      <c r="C23" s="36"/>
      <c r="D23" s="27">
        <v>129.85999999999996</v>
      </c>
      <c r="G23" s="55" t="s">
        <v>11</v>
      </c>
      <c r="H23" s="58" t="s">
        <v>16</v>
      </c>
      <c r="I23" s="51"/>
      <c r="J23" s="51"/>
      <c r="K23" s="51"/>
      <c r="L23" s="51"/>
      <c r="M23" s="53"/>
    </row>
    <row r="24" spans="2:13">
      <c r="B24" s="85">
        <v>44463</v>
      </c>
      <c r="C24" s="36"/>
      <c r="D24" s="27">
        <v>136.62999999999997</v>
      </c>
      <c r="G24" s="59"/>
      <c r="H24" s="60"/>
      <c r="I24" s="51"/>
      <c r="J24" s="51"/>
      <c r="K24" s="51"/>
      <c r="L24" s="51"/>
      <c r="M24" s="53"/>
    </row>
    <row r="25" spans="2:13">
      <c r="B25" s="85">
        <v>44477</v>
      </c>
      <c r="C25" s="36"/>
      <c r="D25" s="27">
        <v>143.39999999999998</v>
      </c>
      <c r="G25" s="55" t="s">
        <v>11</v>
      </c>
      <c r="H25" s="58" t="s">
        <v>27</v>
      </c>
      <c r="I25" s="51"/>
      <c r="J25" s="51"/>
      <c r="K25" s="51"/>
      <c r="L25" s="51"/>
      <c r="M25" s="53"/>
    </row>
    <row r="26" spans="2:13">
      <c r="B26" s="85">
        <v>44491</v>
      </c>
      <c r="C26" s="36"/>
      <c r="D26" s="27">
        <v>150.16999999999999</v>
      </c>
      <c r="G26" s="59"/>
      <c r="H26" s="60"/>
      <c r="I26" s="51"/>
      <c r="J26" s="51"/>
      <c r="K26" s="51"/>
      <c r="L26" s="51"/>
      <c r="M26" s="53"/>
    </row>
    <row r="27" spans="2:13">
      <c r="B27" s="85">
        <v>44505</v>
      </c>
      <c r="C27" s="36"/>
      <c r="D27" s="27">
        <v>156.94</v>
      </c>
      <c r="G27" s="55" t="s">
        <v>11</v>
      </c>
      <c r="H27" s="77" t="s">
        <v>25</v>
      </c>
      <c r="M27" s="53"/>
    </row>
    <row r="28" spans="2:13">
      <c r="B28" s="85">
        <v>44519</v>
      </c>
      <c r="C28" s="36"/>
      <c r="D28" s="27">
        <v>163.71</v>
      </c>
      <c r="G28" s="54"/>
      <c r="H28" s="58" t="s">
        <v>26</v>
      </c>
      <c r="M28" s="53"/>
    </row>
    <row r="29" spans="2:13" ht="22" thickBot="1">
      <c r="B29" s="85">
        <v>44533</v>
      </c>
      <c r="C29" s="36"/>
      <c r="D29" s="27">
        <v>170.48000000000002</v>
      </c>
      <c r="G29" s="61"/>
      <c r="H29" s="62"/>
      <c r="I29" s="63"/>
      <c r="J29" s="63"/>
      <c r="K29" s="63"/>
      <c r="L29" s="63"/>
      <c r="M29" s="64"/>
    </row>
    <row r="30" spans="2:13" ht="22" thickTop="1">
      <c r="B30" s="85">
        <v>44547</v>
      </c>
      <c r="C30" s="36"/>
      <c r="D30" s="27">
        <v>177.25000000000003</v>
      </c>
    </row>
    <row r="31" spans="2:13">
      <c r="B31" s="85">
        <v>44561</v>
      </c>
      <c r="C31" s="36"/>
      <c r="D31" s="27">
        <v>184.02000000000004</v>
      </c>
      <c r="G31" s="81" t="s">
        <v>23</v>
      </c>
      <c r="H31" s="81"/>
      <c r="I31" s="81"/>
      <c r="J31" s="81"/>
      <c r="K31" s="81"/>
      <c r="L31" s="81"/>
      <c r="M31" s="81"/>
    </row>
    <row r="32" spans="2:13">
      <c r="B32" s="28" t="s">
        <v>4</v>
      </c>
      <c r="C32" s="7">
        <v>16</v>
      </c>
      <c r="G32" s="81"/>
      <c r="H32" s="81"/>
      <c r="I32" s="81"/>
      <c r="J32" s="81"/>
      <c r="K32" s="81"/>
      <c r="L32" s="81"/>
      <c r="M32" s="81"/>
    </row>
    <row r="33" spans="3:13">
      <c r="G33" s="81"/>
      <c r="H33" s="81"/>
      <c r="I33" s="81"/>
      <c r="J33" s="81"/>
      <c r="K33" s="81"/>
      <c r="L33" s="81"/>
      <c r="M33" s="81"/>
    </row>
    <row r="34" spans="3:13">
      <c r="C34" s="28"/>
      <c r="D34" s="37"/>
      <c r="F34" s="37" t="s">
        <v>21</v>
      </c>
      <c r="G34" s="81"/>
      <c r="H34" s="81"/>
      <c r="I34" s="81"/>
      <c r="J34" s="81"/>
      <c r="K34" s="81"/>
      <c r="L34" s="81"/>
      <c r="M34" s="81"/>
    </row>
    <row r="35" spans="3:13">
      <c r="C35" s="29"/>
      <c r="D35" s="37"/>
      <c r="G35" s="81"/>
      <c r="H35" s="81"/>
      <c r="I35" s="81"/>
      <c r="J35" s="81"/>
      <c r="K35" s="81"/>
      <c r="L35" s="81"/>
      <c r="M35" s="81"/>
    </row>
    <row r="36" spans="3:13">
      <c r="D36" s="30"/>
    </row>
    <row r="37" spans="3:13">
      <c r="D37" s="30"/>
    </row>
  </sheetData>
  <sheetProtection sheet="1" objects="1" scenarios="1" selectLockedCells="1" selectUnlockedCells="1"/>
  <mergeCells count="2">
    <mergeCell ref="B3:D3"/>
    <mergeCell ref="G31:M35"/>
  </mergeCells>
  <conditionalFormatting sqref="D10">
    <cfRule type="expression" dxfId="324" priority="6">
      <formula>$B$10&gt;$B$2</formula>
    </cfRule>
  </conditionalFormatting>
  <conditionalFormatting sqref="D7">
    <cfRule type="expression" dxfId="323" priority="7">
      <formula>$B$7&gt;$B$2</formula>
    </cfRule>
  </conditionalFormatting>
  <conditionalFormatting sqref="D8">
    <cfRule type="expression" dxfId="322" priority="8">
      <formula>$B$8&gt;$B$2</formula>
    </cfRule>
  </conditionalFormatting>
  <conditionalFormatting sqref="D9">
    <cfRule type="expression" dxfId="321" priority="9">
      <formula>$B$9&gt;$B$2</formula>
    </cfRule>
  </conditionalFormatting>
  <conditionalFormatting sqref="D14">
    <cfRule type="expression" dxfId="320" priority="10">
      <formula>$B$14&gt;$B$2</formula>
    </cfRule>
  </conditionalFormatting>
  <conditionalFormatting sqref="D15">
    <cfRule type="expression" dxfId="319" priority="11">
      <formula>$B$15&gt;$B$2</formula>
    </cfRule>
  </conditionalFormatting>
  <conditionalFormatting sqref="D16">
    <cfRule type="expression" dxfId="318" priority="12">
      <formula>$B$16&gt;$B$2</formula>
    </cfRule>
  </conditionalFormatting>
  <conditionalFormatting sqref="D17">
    <cfRule type="expression" dxfId="317" priority="13">
      <formula>$B$17&gt;$B$2</formula>
    </cfRule>
  </conditionalFormatting>
  <conditionalFormatting sqref="D18">
    <cfRule type="expression" dxfId="316" priority="14">
      <formula>$B$18&gt;$B$2</formula>
    </cfRule>
  </conditionalFormatting>
  <conditionalFormatting sqref="D19">
    <cfRule type="expression" dxfId="315" priority="15">
      <formula>$B$19&gt;$B$2</formula>
    </cfRule>
  </conditionalFormatting>
  <conditionalFormatting sqref="D20">
    <cfRule type="expression" dxfId="314" priority="16">
      <formula>$B$20&gt;$B$2</formula>
    </cfRule>
  </conditionalFormatting>
  <conditionalFormatting sqref="D21">
    <cfRule type="expression" dxfId="313" priority="17">
      <formula>$B$21&gt;$B$2</formula>
    </cfRule>
  </conditionalFormatting>
  <conditionalFormatting sqref="D22">
    <cfRule type="expression" dxfId="312" priority="18">
      <formula>$B$22&gt;$B$2</formula>
    </cfRule>
  </conditionalFormatting>
  <conditionalFormatting sqref="D23">
    <cfRule type="expression" dxfId="311" priority="19">
      <formula>$B$23&gt;$B$2</formula>
    </cfRule>
  </conditionalFormatting>
  <conditionalFormatting sqref="D24">
    <cfRule type="expression" dxfId="310" priority="20">
      <formula>$B$24&gt;$B$2</formula>
    </cfRule>
  </conditionalFormatting>
  <conditionalFormatting sqref="D25">
    <cfRule type="expression" dxfId="309" priority="21">
      <formula>$B$25&gt;$B$2</formula>
    </cfRule>
  </conditionalFormatting>
  <conditionalFormatting sqref="D26">
    <cfRule type="expression" dxfId="308" priority="22">
      <formula>$B$26&gt;$B$2</formula>
    </cfRule>
  </conditionalFormatting>
  <conditionalFormatting sqref="D27">
    <cfRule type="expression" dxfId="307" priority="23">
      <formula>$B$27&gt;$B$2</formula>
    </cfRule>
  </conditionalFormatting>
  <conditionalFormatting sqref="D28">
    <cfRule type="expression" dxfId="306" priority="24">
      <formula>$B$28&gt;$B$2</formula>
    </cfRule>
  </conditionalFormatting>
  <conditionalFormatting sqref="D29">
    <cfRule type="expression" dxfId="305" priority="25">
      <formula>$B$29&gt;$B$2</formula>
    </cfRule>
  </conditionalFormatting>
  <conditionalFormatting sqref="D30">
    <cfRule type="expression" dxfId="304" priority="26">
      <formula>$B$30&gt;$B$2</formula>
    </cfRule>
  </conditionalFormatting>
  <conditionalFormatting sqref="D11">
    <cfRule type="expression" dxfId="303" priority="27">
      <formula>$B$11&gt;$B$2</formula>
    </cfRule>
  </conditionalFormatting>
  <conditionalFormatting sqref="D12">
    <cfRule type="expression" dxfId="302" priority="28">
      <formula>$B$12&gt;$B$2</formula>
    </cfRule>
  </conditionalFormatting>
  <conditionalFormatting sqref="D13">
    <cfRule type="expression" dxfId="301" priority="29">
      <formula>$B$13&gt;$B$2</formula>
    </cfRule>
  </conditionalFormatting>
  <conditionalFormatting sqref="D31">
    <cfRule type="expression" dxfId="300" priority="30">
      <formula>$B$31&gt;$B$2</formula>
    </cfRule>
  </conditionalFormatting>
  <conditionalFormatting sqref="D6">
    <cfRule type="expression" dxfId="299" priority="31">
      <formula>$B$6&gt;$B$2</formula>
    </cfRule>
  </conditionalFormatting>
  <conditionalFormatting sqref="H3">
    <cfRule type="cellIs" dxfId="298" priority="2" operator="greaterThan">
      <formula>$B$2</formula>
    </cfRule>
  </conditionalFormatting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-0.499984740745262"/>
  </sheetPr>
  <dimension ref="A2:J37"/>
  <sheetViews>
    <sheetView showGridLines="0" showRowColHeaders="0" tabSelected="1" zoomScale="110" zoomScaleNormal="110" zoomScalePageLayoutView="110" workbookViewId="0">
      <selection activeCell="C23" sqref="C23"/>
    </sheetView>
  </sheetViews>
  <sheetFormatPr baseColWidth="10" defaultColWidth="8.83203125" defaultRowHeight="21" x14ac:dyDescent="0"/>
  <cols>
    <col min="1" max="1" width="4.1640625" style="15" customWidth="1"/>
    <col min="2" max="2" width="21.6640625" style="14" customWidth="1"/>
    <col min="3" max="4" width="15.6640625" style="14" customWidth="1"/>
    <col min="5" max="5" width="4.1640625" style="15" customWidth="1"/>
    <col min="6" max="6" width="24" style="15" customWidth="1"/>
    <col min="7" max="7" width="21.6640625" style="15" customWidth="1"/>
    <col min="8" max="8" width="4.1640625" style="15" customWidth="1"/>
    <col min="9" max="9" width="17.6640625" style="15" customWidth="1"/>
    <col min="10" max="16384" width="8.83203125" style="15"/>
  </cols>
  <sheetData>
    <row r="2" spans="2:10">
      <c r="B2" s="8">
        <f ca="1">TODAY()</f>
        <v>45082</v>
      </c>
    </row>
    <row r="3" spans="2:10">
      <c r="B3" s="78" t="s">
        <v>0</v>
      </c>
      <c r="C3" s="79"/>
      <c r="D3" s="80"/>
      <c r="F3" s="34" t="s">
        <v>6</v>
      </c>
      <c r="G3" s="16">
        <v>42968</v>
      </c>
      <c r="H3" s="33" t="s">
        <v>10</v>
      </c>
    </row>
    <row r="4" spans="2:10">
      <c r="B4" s="11" t="s">
        <v>2</v>
      </c>
      <c r="C4" s="12" t="s">
        <v>1</v>
      </c>
      <c r="D4" s="12" t="s">
        <v>3</v>
      </c>
      <c r="F4" s="34" t="s">
        <v>7</v>
      </c>
      <c r="G4" s="9">
        <f ca="1">(B2-G3)/365.25</f>
        <v>5.7878165639972625</v>
      </c>
      <c r="H4" s="17"/>
      <c r="J4" s="18"/>
    </row>
    <row r="5" spans="2:10">
      <c r="B5" s="11"/>
      <c r="C5" s="13" t="s">
        <v>5</v>
      </c>
      <c r="D5" s="1">
        <v>0</v>
      </c>
      <c r="E5" s="33" t="s">
        <v>10</v>
      </c>
      <c r="F5" s="34" t="s">
        <v>8</v>
      </c>
      <c r="G5" s="10">
        <f ca="1">IF(G4&gt;10,7.08,
IF(G4&gt;5,5.54,
4))</f>
        <v>5.54</v>
      </c>
      <c r="H5" s="32"/>
      <c r="J5" s="18"/>
    </row>
    <row r="6" spans="2:10">
      <c r="B6" s="67"/>
      <c r="C6" s="73"/>
      <c r="D6" s="70"/>
      <c r="E6" s="76"/>
      <c r="H6" s="20"/>
      <c r="J6" s="18"/>
    </row>
    <row r="7" spans="2:10">
      <c r="B7" s="68"/>
      <c r="C7" s="74"/>
      <c r="D7" s="71"/>
      <c r="E7" s="76"/>
      <c r="I7" s="21"/>
      <c r="J7" s="22"/>
    </row>
    <row r="8" spans="2:10">
      <c r="B8" s="68"/>
      <c r="C8" s="74"/>
      <c r="D8" s="71"/>
      <c r="E8" s="76"/>
      <c r="F8" s="83" t="s">
        <v>24</v>
      </c>
      <c r="G8" s="82">
        <f ca="1">DATE(YEAR(TODAY()),MONTH(G3),DAY(G3))</f>
        <v>45159</v>
      </c>
      <c r="I8" s="21"/>
      <c r="J8" s="23"/>
    </row>
    <row r="9" spans="2:10">
      <c r="B9" s="68"/>
      <c r="C9" s="74"/>
      <c r="D9" s="71"/>
      <c r="E9" s="76"/>
      <c r="F9" s="18"/>
      <c r="G9" s="18"/>
      <c r="I9" s="24"/>
      <c r="J9" s="25"/>
    </row>
    <row r="10" spans="2:10">
      <c r="B10" s="68"/>
      <c r="C10" s="74"/>
      <c r="D10" s="71"/>
      <c r="E10" s="76"/>
      <c r="I10" s="18"/>
      <c r="J10" s="18"/>
    </row>
    <row r="11" spans="2:10">
      <c r="B11" s="68"/>
      <c r="C11" s="75"/>
      <c r="D11" s="71"/>
      <c r="E11" s="76"/>
      <c r="J11" s="18"/>
    </row>
    <row r="12" spans="2:10">
      <c r="B12" s="68"/>
      <c r="C12" s="74"/>
      <c r="D12" s="71"/>
      <c r="E12" s="76"/>
      <c r="J12" s="18"/>
    </row>
    <row r="13" spans="2:10">
      <c r="B13" s="68"/>
      <c r="C13" s="75"/>
      <c r="D13" s="71"/>
      <c r="E13" s="76"/>
      <c r="J13" s="18"/>
    </row>
    <row r="14" spans="2:10">
      <c r="B14" s="68"/>
      <c r="C14" s="75"/>
      <c r="D14" s="71"/>
      <c r="E14" s="76"/>
    </row>
    <row r="15" spans="2:10">
      <c r="B15" s="68"/>
      <c r="C15" s="75"/>
      <c r="D15" s="71"/>
      <c r="E15" s="76"/>
      <c r="F15" s="18"/>
      <c r="G15" s="18"/>
      <c r="H15" s="18"/>
      <c r="I15" s="18"/>
      <c r="J15" s="18"/>
    </row>
    <row r="16" spans="2:10">
      <c r="B16" s="69"/>
      <c r="C16" s="42"/>
      <c r="D16" s="72"/>
      <c r="E16" s="76"/>
    </row>
    <row r="17" spans="1:7">
      <c r="A17" s="28" t="s">
        <v>9</v>
      </c>
      <c r="B17" s="19">
        <v>45088</v>
      </c>
      <c r="C17" s="3"/>
      <c r="D17" s="66">
        <f ca="1">SUM(D5,((G5/14)*4))-C17</f>
        <v>1.582857142857143</v>
      </c>
      <c r="E17" s="76" t="str">
        <f t="shared" ref="E17:E31" ca="1" si="0">IF(B17&gt;$G$8,"T","F")</f>
        <v>F</v>
      </c>
    </row>
    <row r="18" spans="1:7">
      <c r="B18" s="6">
        <f>B17+14</f>
        <v>45102</v>
      </c>
      <c r="C18" s="3"/>
      <c r="D18" s="27">
        <f ca="1">SUM(D17,G5)-C18</f>
        <v>7.1228571428571428</v>
      </c>
      <c r="E18" s="76" t="str">
        <f t="shared" ca="1" si="0"/>
        <v>F</v>
      </c>
    </row>
    <row r="19" spans="1:7">
      <c r="B19" s="6">
        <f t="shared" ref="B19:B31" si="1">B18+14</f>
        <v>45116</v>
      </c>
      <c r="C19" s="3"/>
      <c r="D19" s="27">
        <f ca="1">SUM(D18,G5)-C19</f>
        <v>12.662857142857142</v>
      </c>
      <c r="E19" s="76" t="str">
        <f t="shared" ca="1" si="0"/>
        <v>F</v>
      </c>
    </row>
    <row r="20" spans="1:7">
      <c r="B20" s="6">
        <f t="shared" si="1"/>
        <v>45130</v>
      </c>
      <c r="C20" s="3"/>
      <c r="D20" s="27">
        <f ca="1">SUM(D19,G5)-C20</f>
        <v>18.202857142857141</v>
      </c>
      <c r="E20" s="76" t="str">
        <f t="shared" ca="1" si="0"/>
        <v>F</v>
      </c>
    </row>
    <row r="21" spans="1:7">
      <c r="B21" s="6">
        <f t="shared" si="1"/>
        <v>45144</v>
      </c>
      <c r="C21" s="3"/>
      <c r="D21" s="27">
        <f ca="1">SUM(D20,G5)-C21</f>
        <v>23.74285714285714</v>
      </c>
      <c r="E21" s="76" t="str">
        <f t="shared" ca="1" si="0"/>
        <v>F</v>
      </c>
      <c r="F21" s="4"/>
      <c r="G21" s="4"/>
    </row>
    <row r="22" spans="1:7">
      <c r="B22" s="6">
        <f t="shared" si="1"/>
        <v>45158</v>
      </c>
      <c r="C22" s="3"/>
      <c r="D22" s="27">
        <f ca="1">SUM(D21,G5)-C22</f>
        <v>29.282857142857139</v>
      </c>
      <c r="E22" s="76" t="str">
        <f t="shared" ca="1" si="0"/>
        <v>F</v>
      </c>
      <c r="F22" s="4"/>
      <c r="G22" s="4"/>
    </row>
    <row r="23" spans="1:7">
      <c r="B23" s="6">
        <f t="shared" si="1"/>
        <v>45172</v>
      </c>
      <c r="C23" s="3"/>
      <c r="D23" s="27">
        <f ca="1">SUM(D22,G5)-C23</f>
        <v>34.822857142857139</v>
      </c>
      <c r="E23" s="76" t="str">
        <f t="shared" ca="1" si="0"/>
        <v>T</v>
      </c>
      <c r="F23" s="4"/>
      <c r="G23" s="4"/>
    </row>
    <row r="24" spans="1:7">
      <c r="B24" s="6">
        <f t="shared" si="1"/>
        <v>45186</v>
      </c>
      <c r="C24" s="3"/>
      <c r="D24" s="27">
        <f ca="1">SUM(D23,G5)-C24</f>
        <v>40.362857142857138</v>
      </c>
      <c r="E24" s="76" t="str">
        <f t="shared" ca="1" si="0"/>
        <v>T</v>
      </c>
      <c r="F24" s="4"/>
      <c r="G24" s="4"/>
    </row>
    <row r="25" spans="1:7">
      <c r="B25" s="6">
        <f t="shared" si="1"/>
        <v>45200</v>
      </c>
      <c r="C25" s="3"/>
      <c r="D25" s="27">
        <f ca="1">SUM(D24,G5)-C25</f>
        <v>45.902857142857137</v>
      </c>
      <c r="E25" s="76" t="str">
        <f t="shared" ca="1" si="0"/>
        <v>T</v>
      </c>
      <c r="F25" s="18"/>
      <c r="G25" s="18"/>
    </row>
    <row r="26" spans="1:7">
      <c r="B26" s="6">
        <f t="shared" si="1"/>
        <v>45214</v>
      </c>
      <c r="C26" s="3"/>
      <c r="D26" s="27">
        <f ca="1">SUM(D25,G5)-C26</f>
        <v>51.442857142857136</v>
      </c>
      <c r="E26" s="76" t="str">
        <f t="shared" ca="1" si="0"/>
        <v>T</v>
      </c>
      <c r="F26" s="4"/>
      <c r="G26" s="4"/>
    </row>
    <row r="27" spans="1:7">
      <c r="B27" s="6">
        <f t="shared" si="1"/>
        <v>45228</v>
      </c>
      <c r="C27" s="3"/>
      <c r="D27" s="27">
        <f ca="1">SUM(D26,G5)-C27</f>
        <v>56.982857142857135</v>
      </c>
      <c r="E27" s="76" t="str">
        <f t="shared" ca="1" si="0"/>
        <v>T</v>
      </c>
      <c r="F27" s="4"/>
      <c r="G27" s="4"/>
    </row>
    <row r="28" spans="1:7">
      <c r="B28" s="6">
        <f t="shared" si="1"/>
        <v>45242</v>
      </c>
      <c r="C28" s="3"/>
      <c r="D28" s="27">
        <f ca="1">SUM(D27,G5)-C28</f>
        <v>62.522857142857134</v>
      </c>
      <c r="E28" s="76" t="str">
        <f t="shared" ca="1" si="0"/>
        <v>T</v>
      </c>
      <c r="F28" s="18"/>
      <c r="G28" s="18"/>
    </row>
    <row r="29" spans="1:7">
      <c r="B29" s="6">
        <f t="shared" si="1"/>
        <v>45256</v>
      </c>
      <c r="C29" s="3"/>
      <c r="D29" s="27">
        <f ca="1">SUM(D28,G5)-C29</f>
        <v>68.062857142857141</v>
      </c>
      <c r="E29" s="76" t="str">
        <f t="shared" ca="1" si="0"/>
        <v>T</v>
      </c>
      <c r="F29" s="18"/>
      <c r="G29" s="18"/>
    </row>
    <row r="30" spans="1:7">
      <c r="B30" s="6">
        <f t="shared" si="1"/>
        <v>45270</v>
      </c>
      <c r="C30" s="3"/>
      <c r="D30" s="27">
        <f ca="1">SUM(D29,G5)-C30</f>
        <v>73.602857142857147</v>
      </c>
      <c r="E30" s="76" t="str">
        <f t="shared" ca="1" si="0"/>
        <v>T</v>
      </c>
      <c r="F30" s="18"/>
      <c r="G30" s="18"/>
    </row>
    <row r="31" spans="1:7">
      <c r="B31" s="6">
        <f t="shared" si="1"/>
        <v>45284</v>
      </c>
      <c r="C31" s="3"/>
      <c r="D31" s="27">
        <f ca="1">SUM(D30,G5)-C31</f>
        <v>79.142857142857153</v>
      </c>
      <c r="E31" s="76" t="str">
        <f t="shared" ca="1" si="0"/>
        <v>T</v>
      </c>
      <c r="F31" s="18"/>
      <c r="G31" s="18"/>
    </row>
    <row r="32" spans="1:7">
      <c r="B32" s="30" t="s">
        <v>4</v>
      </c>
      <c r="C32" s="7">
        <f>SUM(C6:C31)</f>
        <v>0</v>
      </c>
      <c r="F32" s="18"/>
      <c r="G32" s="18"/>
    </row>
    <row r="34" spans="3:5">
      <c r="C34" s="28"/>
      <c r="E34" s="14"/>
    </row>
    <row r="35" spans="3:5">
      <c r="C35" s="29"/>
      <c r="E35" s="14"/>
    </row>
    <row r="36" spans="3:5">
      <c r="D36" s="26"/>
    </row>
    <row r="37" spans="3:5">
      <c r="D37" s="26"/>
    </row>
  </sheetData>
  <sheetProtection sheet="1" scenarios="1" selectLockedCells="1"/>
  <mergeCells count="1">
    <mergeCell ref="B3:D3"/>
  </mergeCells>
  <conditionalFormatting sqref="B7:B16 B18:B31">
    <cfRule type="cellIs" dxfId="297" priority="37" operator="greaterThan">
      <formula>$B$2</formula>
    </cfRule>
  </conditionalFormatting>
  <conditionalFormatting sqref="D10">
    <cfRule type="expression" dxfId="296" priority="38">
      <formula>$B$10&gt;$B$2</formula>
    </cfRule>
  </conditionalFormatting>
  <conditionalFormatting sqref="D7">
    <cfRule type="expression" dxfId="295" priority="39">
      <formula>$B$7&gt;$B$2</formula>
    </cfRule>
  </conditionalFormatting>
  <conditionalFormatting sqref="D8">
    <cfRule type="expression" dxfId="294" priority="40">
      <formula>$B$8&gt;$B$2</formula>
    </cfRule>
  </conditionalFormatting>
  <conditionalFormatting sqref="D9">
    <cfRule type="expression" dxfId="293" priority="41">
      <formula>$B$9&gt;$B$2</formula>
    </cfRule>
  </conditionalFormatting>
  <conditionalFormatting sqref="D14">
    <cfRule type="expression" dxfId="292" priority="42">
      <formula>$B$14&gt;$B$2</formula>
    </cfRule>
  </conditionalFormatting>
  <conditionalFormatting sqref="D15">
    <cfRule type="expression" dxfId="291" priority="43">
      <formula>$B$15&gt;$B$2</formula>
    </cfRule>
  </conditionalFormatting>
  <conditionalFormatting sqref="D16">
    <cfRule type="expression" dxfId="290" priority="44">
      <formula>$B$16&gt;$B$2</formula>
    </cfRule>
  </conditionalFormatting>
  <conditionalFormatting sqref="D17">
    <cfRule type="expression" dxfId="289" priority="19">
      <formula>AND($E$17="T",$D$17&gt;40)</formula>
    </cfRule>
    <cfRule type="expression" dxfId="288" priority="45">
      <formula>$B$17&gt;$B$2</formula>
    </cfRule>
  </conditionalFormatting>
  <conditionalFormatting sqref="D18">
    <cfRule type="expression" dxfId="287" priority="18">
      <formula>AND($E$18="T",$D$18&gt;40)</formula>
    </cfRule>
    <cfRule type="expression" dxfId="286" priority="46">
      <formula>$B$18&gt;$B$2</formula>
    </cfRule>
  </conditionalFormatting>
  <conditionalFormatting sqref="D19">
    <cfRule type="expression" dxfId="285" priority="17">
      <formula>AND($E$19="T",$D$19&gt;40)</formula>
    </cfRule>
    <cfRule type="expression" dxfId="284" priority="47">
      <formula>$B$19&gt;$B$2</formula>
    </cfRule>
  </conditionalFormatting>
  <conditionalFormatting sqref="D20">
    <cfRule type="expression" dxfId="283" priority="16">
      <formula>AND($E$20="T",$D$20&gt;40)</formula>
    </cfRule>
    <cfRule type="expression" dxfId="282" priority="48">
      <formula>$B$20&gt;$B$2</formula>
    </cfRule>
  </conditionalFormatting>
  <conditionalFormatting sqref="D21">
    <cfRule type="expression" dxfId="281" priority="15">
      <formula>AND($E$21="T",$D$21&gt;40)</formula>
    </cfRule>
    <cfRule type="expression" dxfId="280" priority="49">
      <formula>$B$21&gt;$B$2</formula>
    </cfRule>
  </conditionalFormatting>
  <conditionalFormatting sqref="D22">
    <cfRule type="expression" dxfId="279" priority="30">
      <formula>AND($E$22="T",$D$22&gt;40)</formula>
    </cfRule>
    <cfRule type="expression" dxfId="278" priority="50">
      <formula>$B$22&gt;$B$2</formula>
    </cfRule>
  </conditionalFormatting>
  <conditionalFormatting sqref="D23">
    <cfRule type="expression" dxfId="277" priority="29">
      <formula>AND($E$23="T",$D$23&gt;40)</formula>
    </cfRule>
    <cfRule type="expression" dxfId="276" priority="51">
      <formula>$B$23&gt;$B$2</formula>
    </cfRule>
  </conditionalFormatting>
  <conditionalFormatting sqref="D24">
    <cfRule type="expression" dxfId="275" priority="28">
      <formula>AND($E$24="T",$D$24&gt;40)</formula>
    </cfRule>
    <cfRule type="expression" dxfId="274" priority="52">
      <formula>$B$24&gt;$B$2</formula>
    </cfRule>
  </conditionalFormatting>
  <conditionalFormatting sqref="D25">
    <cfRule type="expression" dxfId="273" priority="27">
      <formula>AND($E$25="T",$D$25&gt;40)</formula>
    </cfRule>
    <cfRule type="expression" dxfId="272" priority="53">
      <formula>$B$25&gt;$B$2</formula>
    </cfRule>
  </conditionalFormatting>
  <conditionalFormatting sqref="D26">
    <cfRule type="expression" dxfId="271" priority="26">
      <formula>AND($E$26="T",$D$26&gt;40)</formula>
    </cfRule>
    <cfRule type="expression" dxfId="270" priority="54">
      <formula>$B$26&gt;$B$2</formula>
    </cfRule>
  </conditionalFormatting>
  <conditionalFormatting sqref="D27">
    <cfRule type="expression" dxfId="269" priority="24">
      <formula>AND($E$27="T",$D$27&gt;40)</formula>
    </cfRule>
    <cfRule type="expression" dxfId="268" priority="55">
      <formula>$B$27&gt;$B$2</formula>
    </cfRule>
  </conditionalFormatting>
  <conditionalFormatting sqref="D28">
    <cfRule type="expression" dxfId="267" priority="23">
      <formula>AND($E$28="T",$D$28&gt;40)</formula>
    </cfRule>
    <cfRule type="expression" dxfId="266" priority="56">
      <formula>$B$28&gt;$B$2</formula>
    </cfRule>
  </conditionalFormatting>
  <conditionalFormatting sqref="D29">
    <cfRule type="expression" dxfId="265" priority="22">
      <formula>AND($E$29="T",$D$29&gt;40)</formula>
    </cfRule>
    <cfRule type="expression" dxfId="264" priority="57">
      <formula>$B$29&gt;$B$2</formula>
    </cfRule>
  </conditionalFormatting>
  <conditionalFormatting sqref="D30">
    <cfRule type="expression" dxfId="263" priority="21">
      <formula>AND($E$30="T",$D$30&gt;40)</formula>
    </cfRule>
    <cfRule type="expression" dxfId="262" priority="58">
      <formula>$B$30&gt;$B$2</formula>
    </cfRule>
  </conditionalFormatting>
  <conditionalFormatting sqref="D11">
    <cfRule type="expression" dxfId="261" priority="59">
      <formula>$B$11&gt;$B$2</formula>
    </cfRule>
  </conditionalFormatting>
  <conditionalFormatting sqref="D12">
    <cfRule type="expression" dxfId="260" priority="60">
      <formula>$B$12&gt;$B$2</formula>
    </cfRule>
  </conditionalFormatting>
  <conditionalFormatting sqref="D13">
    <cfRule type="expression" dxfId="259" priority="61">
      <formula>$B$13&gt;$B$2</formula>
    </cfRule>
  </conditionalFormatting>
  <conditionalFormatting sqref="D31">
    <cfRule type="expression" dxfId="258" priority="20">
      <formula>AND($E$31="T",$D$31&gt;40)</formula>
    </cfRule>
    <cfRule type="expression" dxfId="257" priority="62">
      <formula>$B$31&gt;$B$2</formula>
    </cfRule>
  </conditionalFormatting>
  <conditionalFormatting sqref="D6">
    <cfRule type="expression" dxfId="256" priority="63">
      <formula>$B$6&gt;$B$2</formula>
    </cfRule>
  </conditionalFormatting>
  <conditionalFormatting sqref="G3">
    <cfRule type="cellIs" dxfId="255" priority="33" operator="greaterThan">
      <formula>$B$2</formula>
    </cfRule>
  </conditionalFormatting>
  <conditionalFormatting sqref="B6">
    <cfRule type="cellIs" dxfId="254" priority="32" operator="greaterThan">
      <formula>$B$2</formula>
    </cfRule>
  </conditionalFormatting>
  <conditionalFormatting sqref="B23">
    <cfRule type="expression" dxfId="253" priority="14">
      <formula>AND($G$8&lt;=$B$23,$G$8&gt;$B$22)</formula>
    </cfRule>
  </conditionalFormatting>
  <conditionalFormatting sqref="B22">
    <cfRule type="expression" dxfId="252" priority="13">
      <formula>AND($G$8&lt;=$B$22,$G$8&gt;$B$21)</formula>
    </cfRule>
  </conditionalFormatting>
  <conditionalFormatting sqref="B24">
    <cfRule type="expression" dxfId="251" priority="12">
      <formula>AND($G$8&lt;=$B$24,$G$8&gt;$B$23)</formula>
    </cfRule>
  </conditionalFormatting>
  <conditionalFormatting sqref="B25">
    <cfRule type="expression" dxfId="250" priority="11">
      <formula>AND($G$8&lt;=$B$25,$G$8&gt;$B$24)</formula>
    </cfRule>
  </conditionalFormatting>
  <conditionalFormatting sqref="B26">
    <cfRule type="expression" dxfId="249" priority="10">
      <formula>AND($G$8&lt;=$B$26,$G$8&gt;$B$25)</formula>
    </cfRule>
  </conditionalFormatting>
  <conditionalFormatting sqref="B27">
    <cfRule type="expression" dxfId="248" priority="9">
      <formula>AND($G$8&lt;=$B$27,$G$8&gt;$B$26)</formula>
    </cfRule>
  </conditionalFormatting>
  <conditionalFormatting sqref="B28">
    <cfRule type="expression" dxfId="247" priority="8">
      <formula>AND($G$8&lt;=$B$28,$G$8&gt;$B$27)</formula>
    </cfRule>
  </conditionalFormatting>
  <conditionalFormatting sqref="B29">
    <cfRule type="expression" dxfId="246" priority="7">
      <formula>AND($G$8&lt;=$B$29,$G$8&gt;$B$28)</formula>
    </cfRule>
  </conditionalFormatting>
  <conditionalFormatting sqref="B30">
    <cfRule type="expression" dxfId="245" priority="6">
      <formula>AND($G$8&lt;=$B$30,$G$8&gt;$B$29)</formula>
    </cfRule>
  </conditionalFormatting>
  <conditionalFormatting sqref="B31">
    <cfRule type="expression" dxfId="244" priority="5">
      <formula>AND($G$8&lt;=$B$31,$G$8&gt;$B$30)</formula>
    </cfRule>
  </conditionalFormatting>
  <conditionalFormatting sqref="B21">
    <cfRule type="expression" dxfId="243" priority="4">
      <formula>AND($G$8&lt;=$B$21,$G$8&gt;$B$20)</formula>
    </cfRule>
  </conditionalFormatting>
  <conditionalFormatting sqref="B20">
    <cfRule type="expression" dxfId="242" priority="3">
      <formula>AND($G$8&lt;=$B$20,$G$8&gt;$B$19)</formula>
    </cfRule>
  </conditionalFormatting>
  <conditionalFormatting sqref="B19">
    <cfRule type="expression" dxfId="241" priority="2">
      <formula>AND($G$8&lt;=$B$19,$G$8&gt;$B$18)</formula>
    </cfRule>
  </conditionalFormatting>
  <conditionalFormatting sqref="B18">
    <cfRule type="expression" dxfId="240" priority="1">
      <formula>AND($G$8&lt;=$B$18,$G$8&gt;$B$17)</formula>
    </cfRule>
  </conditionalFormatting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2:J37"/>
  <sheetViews>
    <sheetView showGridLines="0" showRowColHeaders="0" zoomScale="110" zoomScaleNormal="110" zoomScalePageLayoutView="110" workbookViewId="0">
      <selection activeCell="D5" sqref="D5"/>
    </sheetView>
  </sheetViews>
  <sheetFormatPr baseColWidth="10" defaultColWidth="8.83203125" defaultRowHeight="21" x14ac:dyDescent="0"/>
  <cols>
    <col min="1" max="1" width="4.1640625" style="15" customWidth="1"/>
    <col min="2" max="2" width="21.6640625" style="14" customWidth="1"/>
    <col min="3" max="4" width="15.6640625" style="14" customWidth="1"/>
    <col min="5" max="5" width="4.1640625" style="15" customWidth="1"/>
    <col min="6" max="6" width="24" style="15" customWidth="1"/>
    <col min="7" max="7" width="21.6640625" style="15" customWidth="1"/>
    <col min="8" max="8" width="4.1640625" style="15" customWidth="1"/>
    <col min="9" max="9" width="17.6640625" style="15" customWidth="1"/>
    <col min="10" max="16384" width="8.83203125" style="15"/>
  </cols>
  <sheetData>
    <row r="2" spans="1:10">
      <c r="B2" s="8">
        <f ca="1">TODAY()</f>
        <v>45082</v>
      </c>
    </row>
    <row r="3" spans="1:10">
      <c r="B3" s="78" t="s">
        <v>0</v>
      </c>
      <c r="C3" s="79"/>
      <c r="D3" s="80"/>
      <c r="F3" s="34" t="s">
        <v>6</v>
      </c>
      <c r="G3" s="16">
        <v>42968</v>
      </c>
      <c r="H3" s="33" t="s">
        <v>10</v>
      </c>
    </row>
    <row r="4" spans="1:10">
      <c r="B4" s="11" t="s">
        <v>2</v>
      </c>
      <c r="C4" s="12" t="s">
        <v>1</v>
      </c>
      <c r="D4" s="12" t="s">
        <v>3</v>
      </c>
      <c r="F4" s="34" t="s">
        <v>7</v>
      </c>
      <c r="G4" s="9">
        <f ca="1">(B2-G3)/365.25</f>
        <v>5.7878165639972625</v>
      </c>
      <c r="H4" s="17"/>
      <c r="J4" s="18"/>
    </row>
    <row r="5" spans="1:10">
      <c r="B5" s="11"/>
      <c r="C5" s="13" t="s">
        <v>5</v>
      </c>
      <c r="D5" s="1"/>
      <c r="E5" s="33" t="s">
        <v>10</v>
      </c>
      <c r="F5" s="34" t="s">
        <v>8</v>
      </c>
      <c r="G5" s="10">
        <f ca="1">IF(G4&gt;10,7.08,
IF(G4&gt;5,5.54,
4))</f>
        <v>5.54</v>
      </c>
      <c r="H5" s="32"/>
      <c r="J5" s="18"/>
    </row>
    <row r="6" spans="1:10">
      <c r="A6" s="28" t="s">
        <v>9</v>
      </c>
      <c r="B6" s="19">
        <v>45298</v>
      </c>
      <c r="C6" s="2"/>
      <c r="D6" s="27">
        <f ca="1">SUM(D5,G5)-C6</f>
        <v>5.54</v>
      </c>
      <c r="E6" s="76" t="str">
        <f t="shared" ref="E6:E31" ca="1" si="0">IF(B6&gt;$G$8,"T","F")</f>
        <v>T</v>
      </c>
      <c r="H6" s="20"/>
      <c r="J6" s="18"/>
    </row>
    <row r="7" spans="1:10">
      <c r="B7" s="6">
        <f t="shared" ref="B7:B31" si="1">B6+14</f>
        <v>45312</v>
      </c>
      <c r="C7" s="2"/>
      <c r="D7" s="27">
        <f ca="1">SUM(D6,G5)-C7</f>
        <v>11.08</v>
      </c>
      <c r="E7" s="76" t="str">
        <f t="shared" ca="1" si="0"/>
        <v>T</v>
      </c>
      <c r="I7" s="21"/>
      <c r="J7" s="22"/>
    </row>
    <row r="8" spans="1:10">
      <c r="B8" s="6">
        <f t="shared" si="1"/>
        <v>45326</v>
      </c>
      <c r="C8" s="2"/>
      <c r="D8" s="27">
        <f ca="1">SUM(D7,G5)-C8</f>
        <v>16.62</v>
      </c>
      <c r="E8" s="76" t="str">
        <f t="shared" ca="1" si="0"/>
        <v>T</v>
      </c>
      <c r="F8" s="83" t="s">
        <v>24</v>
      </c>
      <c r="G8" s="82">
        <f ca="1">DATE(YEAR(TODAY()),MONTH(G3),DAY(G3))</f>
        <v>45159</v>
      </c>
      <c r="I8" s="21"/>
      <c r="J8" s="23"/>
    </row>
    <row r="9" spans="1:10">
      <c r="B9" s="6">
        <f t="shared" si="1"/>
        <v>45340</v>
      </c>
      <c r="C9" s="2"/>
      <c r="D9" s="27">
        <f ca="1">SUM(D8,G5)-C9</f>
        <v>22.16</v>
      </c>
      <c r="E9" s="76" t="str">
        <f t="shared" ca="1" si="0"/>
        <v>T</v>
      </c>
      <c r="F9" s="18"/>
      <c r="G9" s="18"/>
      <c r="I9" s="24"/>
      <c r="J9" s="25"/>
    </row>
    <row r="10" spans="1:10">
      <c r="B10" s="6">
        <f t="shared" si="1"/>
        <v>45354</v>
      </c>
      <c r="C10" s="2"/>
      <c r="D10" s="27">
        <f ca="1">SUM(D9,G5)-C10</f>
        <v>27.7</v>
      </c>
      <c r="E10" s="76" t="str">
        <f t="shared" ca="1" si="0"/>
        <v>T</v>
      </c>
      <c r="I10" s="18"/>
      <c r="J10" s="18"/>
    </row>
    <row r="11" spans="1:10">
      <c r="B11" s="6">
        <f t="shared" si="1"/>
        <v>45368</v>
      </c>
      <c r="C11" s="3"/>
      <c r="D11" s="27">
        <f ca="1">SUM(D10,G5)-C11</f>
        <v>33.24</v>
      </c>
      <c r="E11" s="76" t="str">
        <f t="shared" ca="1" si="0"/>
        <v>T</v>
      </c>
      <c r="J11" s="18"/>
    </row>
    <row r="12" spans="1:10">
      <c r="B12" s="6">
        <f t="shared" si="1"/>
        <v>45382</v>
      </c>
      <c r="C12" s="2"/>
      <c r="D12" s="27">
        <f ca="1">SUM(D11,G5)-C12</f>
        <v>38.78</v>
      </c>
      <c r="E12" s="76" t="str">
        <f t="shared" ca="1" si="0"/>
        <v>T</v>
      </c>
      <c r="J12" s="18"/>
    </row>
    <row r="13" spans="1:10">
      <c r="B13" s="6">
        <f t="shared" si="1"/>
        <v>45396</v>
      </c>
      <c r="C13" s="3"/>
      <c r="D13" s="27">
        <f ca="1">SUM(D12,G5)-C13</f>
        <v>44.32</v>
      </c>
      <c r="E13" s="76" t="str">
        <f t="shared" ca="1" si="0"/>
        <v>T</v>
      </c>
      <c r="J13" s="18"/>
    </row>
    <row r="14" spans="1:10">
      <c r="B14" s="6">
        <f t="shared" si="1"/>
        <v>45410</v>
      </c>
      <c r="C14" s="3"/>
      <c r="D14" s="27">
        <f ca="1">SUM(D13,G5)-C14</f>
        <v>49.86</v>
      </c>
      <c r="E14" s="76" t="str">
        <f t="shared" ca="1" si="0"/>
        <v>T</v>
      </c>
    </row>
    <row r="15" spans="1:10">
      <c r="B15" s="6">
        <f t="shared" si="1"/>
        <v>45424</v>
      </c>
      <c r="C15" s="3"/>
      <c r="D15" s="27">
        <f ca="1">SUM(D14,G5)-C15</f>
        <v>55.4</v>
      </c>
      <c r="E15" s="76" t="str">
        <f t="shared" ca="1" si="0"/>
        <v>T</v>
      </c>
      <c r="F15" s="18"/>
      <c r="G15" s="18"/>
      <c r="H15" s="18"/>
      <c r="I15" s="18"/>
      <c r="J15" s="18"/>
    </row>
    <row r="16" spans="1:10">
      <c r="B16" s="6">
        <f t="shared" si="1"/>
        <v>45438</v>
      </c>
      <c r="C16" s="3"/>
      <c r="D16" s="27">
        <f ca="1">SUM(D15,G5)-C16</f>
        <v>60.94</v>
      </c>
      <c r="E16" s="76" t="str">
        <f t="shared" ca="1" si="0"/>
        <v>T</v>
      </c>
    </row>
    <row r="17" spans="2:7">
      <c r="B17" s="6">
        <f t="shared" si="1"/>
        <v>45452</v>
      </c>
      <c r="C17" s="3"/>
      <c r="D17" s="27">
        <f ca="1">SUM(D16,G5)-C17</f>
        <v>66.48</v>
      </c>
      <c r="E17" s="76" t="str">
        <f t="shared" ca="1" si="0"/>
        <v>T</v>
      </c>
    </row>
    <row r="18" spans="2:7">
      <c r="B18" s="6">
        <f>B17+14</f>
        <v>45466</v>
      </c>
      <c r="C18" s="3"/>
      <c r="D18" s="27">
        <f ca="1">SUM(D17,G5)-C18</f>
        <v>72.02000000000001</v>
      </c>
      <c r="E18" s="76" t="str">
        <f t="shared" ca="1" si="0"/>
        <v>T</v>
      </c>
    </row>
    <row r="19" spans="2:7">
      <c r="B19" s="6">
        <f t="shared" ref="B19:B31" si="2">B18+14</f>
        <v>45480</v>
      </c>
      <c r="C19" s="3"/>
      <c r="D19" s="27">
        <f ca="1">SUM(D18,G5)-C19</f>
        <v>77.560000000000016</v>
      </c>
      <c r="E19" s="76" t="str">
        <f t="shared" ca="1" si="0"/>
        <v>T</v>
      </c>
    </row>
    <row r="20" spans="2:7">
      <c r="B20" s="6">
        <f t="shared" si="2"/>
        <v>45494</v>
      </c>
      <c r="C20" s="3"/>
      <c r="D20" s="27">
        <f ca="1">SUM(D19,G5)-C20</f>
        <v>83.100000000000023</v>
      </c>
      <c r="E20" s="76" t="str">
        <f t="shared" ca="1" si="0"/>
        <v>T</v>
      </c>
    </row>
    <row r="21" spans="2:7">
      <c r="B21" s="6">
        <f t="shared" si="2"/>
        <v>45508</v>
      </c>
      <c r="C21" s="3"/>
      <c r="D21" s="27">
        <f ca="1">SUM(D20,G5)-C21</f>
        <v>88.640000000000029</v>
      </c>
      <c r="E21" s="76" t="str">
        <f t="shared" ca="1" si="0"/>
        <v>T</v>
      </c>
      <c r="F21" s="4"/>
      <c r="G21" s="4"/>
    </row>
    <row r="22" spans="2:7">
      <c r="B22" s="6">
        <f t="shared" si="2"/>
        <v>45522</v>
      </c>
      <c r="C22" s="3"/>
      <c r="D22" s="27">
        <f ca="1">SUM(D21,G5)-C22</f>
        <v>94.180000000000035</v>
      </c>
      <c r="E22" s="76" t="str">
        <f t="shared" ca="1" si="0"/>
        <v>T</v>
      </c>
      <c r="F22" s="4"/>
      <c r="G22" s="4"/>
    </row>
    <row r="23" spans="2:7">
      <c r="B23" s="6">
        <f t="shared" si="2"/>
        <v>45536</v>
      </c>
      <c r="C23" s="3"/>
      <c r="D23" s="27">
        <f ca="1">SUM(D22,G5)-C23</f>
        <v>99.720000000000041</v>
      </c>
      <c r="E23" s="76" t="str">
        <f t="shared" ca="1" si="0"/>
        <v>T</v>
      </c>
      <c r="F23" s="4"/>
      <c r="G23" s="4"/>
    </row>
    <row r="24" spans="2:7">
      <c r="B24" s="6">
        <f t="shared" si="2"/>
        <v>45550</v>
      </c>
      <c r="C24" s="3"/>
      <c r="D24" s="27">
        <f ca="1">SUM(D23,G5)-C24</f>
        <v>105.26000000000005</v>
      </c>
      <c r="E24" s="76" t="str">
        <f t="shared" ca="1" si="0"/>
        <v>T</v>
      </c>
      <c r="F24" s="4"/>
      <c r="G24" s="4"/>
    </row>
    <row r="25" spans="2:7">
      <c r="B25" s="6">
        <f t="shared" si="2"/>
        <v>45564</v>
      </c>
      <c r="C25" s="3"/>
      <c r="D25" s="27">
        <f ca="1">SUM(D24,G5)-C25</f>
        <v>110.80000000000005</v>
      </c>
      <c r="E25" s="76" t="str">
        <f t="shared" ca="1" si="0"/>
        <v>T</v>
      </c>
      <c r="F25" s="18"/>
      <c r="G25" s="18"/>
    </row>
    <row r="26" spans="2:7">
      <c r="B26" s="6">
        <f t="shared" si="2"/>
        <v>45578</v>
      </c>
      <c r="C26" s="3"/>
      <c r="D26" s="27">
        <f ca="1">SUM(D25,G5)-C26</f>
        <v>116.34000000000006</v>
      </c>
      <c r="E26" s="76" t="str">
        <f t="shared" ca="1" si="0"/>
        <v>T</v>
      </c>
      <c r="F26" s="4"/>
      <c r="G26" s="4"/>
    </row>
    <row r="27" spans="2:7">
      <c r="B27" s="6">
        <f t="shared" si="2"/>
        <v>45592</v>
      </c>
      <c r="C27" s="3"/>
      <c r="D27" s="27">
        <f ca="1">SUM(D26,G5)-C27</f>
        <v>121.88000000000007</v>
      </c>
      <c r="E27" s="76" t="str">
        <f t="shared" ca="1" si="0"/>
        <v>T</v>
      </c>
      <c r="F27" s="4"/>
      <c r="G27" s="4"/>
    </row>
    <row r="28" spans="2:7">
      <c r="B28" s="6">
        <f t="shared" si="2"/>
        <v>45606</v>
      </c>
      <c r="C28" s="3"/>
      <c r="D28" s="27">
        <f ca="1">SUM(D27,G5)-C28</f>
        <v>127.42000000000007</v>
      </c>
      <c r="E28" s="76" t="str">
        <f t="shared" ca="1" si="0"/>
        <v>T</v>
      </c>
      <c r="F28" s="18"/>
      <c r="G28" s="18"/>
    </row>
    <row r="29" spans="2:7">
      <c r="B29" s="6">
        <f t="shared" si="2"/>
        <v>45620</v>
      </c>
      <c r="C29" s="3"/>
      <c r="D29" s="27">
        <f ca="1">SUM(D28,G5)-C29</f>
        <v>132.96000000000006</v>
      </c>
      <c r="E29" s="76" t="str">
        <f t="shared" ca="1" si="0"/>
        <v>T</v>
      </c>
      <c r="F29" s="18"/>
      <c r="G29" s="18"/>
    </row>
    <row r="30" spans="2:7">
      <c r="B30" s="6">
        <f t="shared" si="2"/>
        <v>45634</v>
      </c>
      <c r="C30" s="3"/>
      <c r="D30" s="27">
        <f ca="1">SUM(D29,G5)-C30</f>
        <v>138.50000000000006</v>
      </c>
      <c r="E30" s="76" t="str">
        <f t="shared" ca="1" si="0"/>
        <v>T</v>
      </c>
      <c r="F30" s="18"/>
      <c r="G30" s="18"/>
    </row>
    <row r="31" spans="2:7">
      <c r="B31" s="6">
        <f t="shared" si="2"/>
        <v>45648</v>
      </c>
      <c r="C31" s="3"/>
      <c r="D31" s="27">
        <f ca="1">SUM(D30,G5)-C31</f>
        <v>144.04000000000005</v>
      </c>
      <c r="E31" s="76" t="str">
        <f t="shared" ca="1" si="0"/>
        <v>T</v>
      </c>
      <c r="F31" s="18"/>
      <c r="G31" s="18"/>
    </row>
    <row r="32" spans="2:7">
      <c r="B32" s="30" t="s">
        <v>4</v>
      </c>
      <c r="C32" s="7">
        <f>SUM(C6:C31)</f>
        <v>0</v>
      </c>
      <c r="F32" s="18"/>
      <c r="G32" s="18"/>
    </row>
    <row r="34" spans="3:4">
      <c r="C34" s="28"/>
      <c r="D34" s="15"/>
    </row>
    <row r="35" spans="3:4">
      <c r="C35" s="29"/>
      <c r="D35" s="15"/>
    </row>
    <row r="36" spans="3:4">
      <c r="D36" s="26"/>
    </row>
    <row r="37" spans="3:4">
      <c r="D37" s="26"/>
    </row>
  </sheetData>
  <sheetProtection sheet="1" scenarios="1" selectLockedCells="1"/>
  <mergeCells count="1">
    <mergeCell ref="B3:D3"/>
  </mergeCells>
  <conditionalFormatting sqref="B7:B17">
    <cfRule type="cellIs" dxfId="239" priority="71" operator="greaterThan">
      <formula>$B$2</formula>
    </cfRule>
  </conditionalFormatting>
  <conditionalFormatting sqref="D10">
    <cfRule type="expression" dxfId="238" priority="33">
      <formula>AND($E$10="T",$D$10&gt;40)</formula>
    </cfRule>
    <cfRule type="expression" dxfId="237" priority="72">
      <formula>$B$10&gt;$B$2</formula>
    </cfRule>
  </conditionalFormatting>
  <conditionalFormatting sqref="D7">
    <cfRule type="expression" dxfId="236" priority="36">
      <formula>AND($E$7="T",$D$7&gt;40)</formula>
    </cfRule>
    <cfRule type="expression" dxfId="235" priority="73">
      <formula>$B$7&gt;$B$2</formula>
    </cfRule>
  </conditionalFormatting>
  <conditionalFormatting sqref="D8">
    <cfRule type="expression" dxfId="234" priority="35">
      <formula>AND($E$8="T",$D$8&gt;40)</formula>
    </cfRule>
    <cfRule type="expression" dxfId="233" priority="74">
      <formula>$B$8&gt;$B$2</formula>
    </cfRule>
  </conditionalFormatting>
  <conditionalFormatting sqref="D9">
    <cfRule type="expression" dxfId="232" priority="34">
      <formula>AND($E$9="T",$D$9&gt;40)</formula>
    </cfRule>
    <cfRule type="expression" dxfId="231" priority="75">
      <formula>$B$9&gt;$B$2</formula>
    </cfRule>
  </conditionalFormatting>
  <conditionalFormatting sqref="D14">
    <cfRule type="expression" dxfId="230" priority="29">
      <formula>AND($E$14="T",$D$14&gt;40)</formula>
    </cfRule>
    <cfRule type="expression" dxfId="229" priority="76">
      <formula>$B$14&gt;$B$2</formula>
    </cfRule>
  </conditionalFormatting>
  <conditionalFormatting sqref="D15">
    <cfRule type="expression" dxfId="228" priority="28">
      <formula>AND($E$15="T",$D$15&gt;40)</formula>
    </cfRule>
    <cfRule type="expression" dxfId="227" priority="77">
      <formula>$B$15&gt;$B$2</formula>
    </cfRule>
  </conditionalFormatting>
  <conditionalFormatting sqref="D16">
    <cfRule type="expression" dxfId="226" priority="27">
      <formula>AND($E$16="T",$D$16&gt;40)</formula>
    </cfRule>
    <cfRule type="expression" dxfId="225" priority="78">
      <formula>$B$16&gt;$B$2</formula>
    </cfRule>
  </conditionalFormatting>
  <conditionalFormatting sqref="D11">
    <cfRule type="expression" dxfId="224" priority="32">
      <formula>AND($E$11="T",$D$11&gt;40)</formula>
    </cfRule>
    <cfRule type="expression" dxfId="223" priority="93">
      <formula>$B$11&gt;$B$2</formula>
    </cfRule>
  </conditionalFormatting>
  <conditionalFormatting sqref="D12">
    <cfRule type="expression" dxfId="222" priority="31">
      <formula>AND($E$12="T",$D$12&gt;40)</formula>
    </cfRule>
    <cfRule type="expression" dxfId="221" priority="94">
      <formula>$B$12&gt;$B$2</formula>
    </cfRule>
  </conditionalFormatting>
  <conditionalFormatting sqref="D13">
    <cfRule type="expression" dxfId="220" priority="30">
      <formula>AND($E$13="T",$D$13&gt;40)</formula>
    </cfRule>
    <cfRule type="expression" dxfId="219" priority="95">
      <formula>$B$13&gt;$B$2</formula>
    </cfRule>
  </conditionalFormatting>
  <conditionalFormatting sqref="D6">
    <cfRule type="expression" dxfId="218" priority="37">
      <formula>AND($E$6="T",$D$6&gt;40)</formula>
    </cfRule>
    <cfRule type="expression" dxfId="217" priority="97">
      <formula>$B$6&gt;$B$2</formula>
    </cfRule>
  </conditionalFormatting>
  <conditionalFormatting sqref="G3">
    <cfRule type="cellIs" dxfId="216" priority="68" operator="greaterThan">
      <formula>$B$2</formula>
    </cfRule>
  </conditionalFormatting>
  <conditionalFormatting sqref="D17">
    <cfRule type="expression" dxfId="215" priority="42">
      <formula>AND($E$17="T",$D$17&gt;40)</formula>
    </cfRule>
    <cfRule type="expression" dxfId="214" priority="53">
      <formula>$B$17&gt;$B$2</formula>
    </cfRule>
  </conditionalFormatting>
  <conditionalFormatting sqref="D18">
    <cfRule type="expression" dxfId="213" priority="41">
      <formula>AND($E$18="T",$D$18&gt;40)</formula>
    </cfRule>
    <cfRule type="expression" dxfId="212" priority="54">
      <formula>$B$18&gt;$B$2</formula>
    </cfRule>
  </conditionalFormatting>
  <conditionalFormatting sqref="D19">
    <cfRule type="expression" dxfId="211" priority="40">
      <formula>AND($E$19="T",$D$19&gt;40)</formula>
    </cfRule>
    <cfRule type="expression" dxfId="210" priority="55">
      <formula>$B$19&gt;$B$2</formula>
    </cfRule>
  </conditionalFormatting>
  <conditionalFormatting sqref="D20">
    <cfRule type="expression" dxfId="209" priority="39">
      <formula>AND($E$20="T",$D$20&gt;40)</formula>
    </cfRule>
    <cfRule type="expression" dxfId="208" priority="56">
      <formula>$B$20&gt;$B$2</formula>
    </cfRule>
  </conditionalFormatting>
  <conditionalFormatting sqref="D21">
    <cfRule type="expression" dxfId="207" priority="38">
      <formula>AND($E$21="T",$D$21&gt;40)</formula>
    </cfRule>
    <cfRule type="expression" dxfId="206" priority="57">
      <formula>$B$21&gt;$B$2</formula>
    </cfRule>
  </conditionalFormatting>
  <conditionalFormatting sqref="D22">
    <cfRule type="expression" dxfId="205" priority="52">
      <formula>AND($E$22="T",$D$22&gt;40)</formula>
    </cfRule>
    <cfRule type="expression" dxfId="204" priority="58">
      <formula>$B$22&gt;$B$2</formula>
    </cfRule>
  </conditionalFormatting>
  <conditionalFormatting sqref="D23">
    <cfRule type="expression" dxfId="203" priority="51">
      <formula>AND($E$23="T",$D$23&gt;40)</formula>
    </cfRule>
    <cfRule type="expression" dxfId="202" priority="59">
      <formula>$B$23&gt;$B$2</formula>
    </cfRule>
  </conditionalFormatting>
  <conditionalFormatting sqref="D24">
    <cfRule type="expression" dxfId="201" priority="50">
      <formula>AND($E$24="T",$D$24&gt;40)</formula>
    </cfRule>
    <cfRule type="expression" dxfId="200" priority="60">
      <formula>$B$24&gt;$B$2</formula>
    </cfRule>
  </conditionalFormatting>
  <conditionalFormatting sqref="D25">
    <cfRule type="expression" dxfId="199" priority="49">
      <formula>AND($E$25="T",$D$25&gt;40)</formula>
    </cfRule>
    <cfRule type="expression" dxfId="198" priority="61">
      <formula>$B$25&gt;$B$2</formula>
    </cfRule>
  </conditionalFormatting>
  <conditionalFormatting sqref="D26">
    <cfRule type="expression" dxfId="197" priority="48">
      <formula>AND($E$26="T",$D$26&gt;40)</formula>
    </cfRule>
    <cfRule type="expression" dxfId="196" priority="62">
      <formula>$B$26&gt;$B$2</formula>
    </cfRule>
  </conditionalFormatting>
  <conditionalFormatting sqref="D27">
    <cfRule type="expression" dxfId="195" priority="47">
      <formula>AND($E$27="T",$D$27&gt;40)</formula>
    </cfRule>
    <cfRule type="expression" dxfId="194" priority="63">
      <formula>$B$27&gt;$B$2</formula>
    </cfRule>
  </conditionalFormatting>
  <conditionalFormatting sqref="D28">
    <cfRule type="expression" dxfId="193" priority="46">
      <formula>AND($E$28="T",$D$28&gt;40)</formula>
    </cfRule>
    <cfRule type="expression" dxfId="192" priority="64">
      <formula>$B$28&gt;$B$2</formula>
    </cfRule>
  </conditionalFormatting>
  <conditionalFormatting sqref="D29">
    <cfRule type="expression" dxfId="191" priority="45">
      <formula>AND($E$29="T",$D$29&gt;40)</formula>
    </cfRule>
    <cfRule type="expression" dxfId="190" priority="65">
      <formula>$B$29&gt;$B$2</formula>
    </cfRule>
  </conditionalFormatting>
  <conditionalFormatting sqref="D30">
    <cfRule type="expression" dxfId="189" priority="44">
      <formula>AND($E$30="T",$D$30&gt;40)</formula>
    </cfRule>
    <cfRule type="expression" dxfId="188" priority="66">
      <formula>$B$30&gt;$B$2</formula>
    </cfRule>
  </conditionalFormatting>
  <conditionalFormatting sqref="D31">
    <cfRule type="expression" dxfId="187" priority="43">
      <formula>AND($E$31="T",$D$31&gt;40)</formula>
    </cfRule>
    <cfRule type="expression" dxfId="186" priority="67">
      <formula>$B$31&gt;$B$2</formula>
    </cfRule>
  </conditionalFormatting>
  <conditionalFormatting sqref="B18:B31">
    <cfRule type="cellIs" dxfId="185" priority="26" operator="greaterThan">
      <formula>$B$2</formula>
    </cfRule>
  </conditionalFormatting>
  <conditionalFormatting sqref="B23">
    <cfRule type="expression" dxfId="184" priority="25">
      <formula>AND($G$8&lt;=$B$23,$G$8&gt;$B$22)</formula>
    </cfRule>
  </conditionalFormatting>
  <conditionalFormatting sqref="B22">
    <cfRule type="expression" dxfId="183" priority="24">
      <formula>AND($G$8&lt;=$B$22,$G$8&gt;$B$21)</formula>
    </cfRule>
  </conditionalFormatting>
  <conditionalFormatting sqref="B24">
    <cfRule type="expression" dxfId="182" priority="23">
      <formula>AND($G$8&lt;=$B$24,$G$8&gt;$B$23)</formula>
    </cfRule>
  </conditionalFormatting>
  <conditionalFormatting sqref="B25">
    <cfRule type="expression" dxfId="181" priority="22">
      <formula>AND($G$8&lt;=$B$25,$G$8&gt;$B$24)</formula>
    </cfRule>
  </conditionalFormatting>
  <conditionalFormatting sqref="B26">
    <cfRule type="expression" dxfId="180" priority="21">
      <formula>AND($G$8&lt;=$B$26,$G$8&gt;$B$25)</formula>
    </cfRule>
  </conditionalFormatting>
  <conditionalFormatting sqref="B27">
    <cfRule type="expression" dxfId="179" priority="20">
      <formula>AND($G$8&lt;=$B$27,$G$8&gt;$B$26)</formula>
    </cfRule>
  </conditionalFormatting>
  <conditionalFormatting sqref="B28">
    <cfRule type="expression" dxfId="178" priority="19">
      <formula>AND($G$8&lt;=$B$28,$G$8&gt;$B$27)</formula>
    </cfRule>
  </conditionalFormatting>
  <conditionalFormatting sqref="B29">
    <cfRule type="expression" dxfId="177" priority="18">
      <formula>AND($G$8&lt;=$B$29,$G$8&gt;$B$28)</formula>
    </cfRule>
  </conditionalFormatting>
  <conditionalFormatting sqref="B30">
    <cfRule type="expression" dxfId="176" priority="17">
      <formula>AND($G$8&lt;=$B$30,$G$8&gt;$B$29)</formula>
    </cfRule>
  </conditionalFormatting>
  <conditionalFormatting sqref="B31">
    <cfRule type="expression" dxfId="175" priority="16">
      <formula>AND($G$8&lt;=$B$31,$G$8&gt;$B$30)</formula>
    </cfRule>
  </conditionalFormatting>
  <conditionalFormatting sqref="B21">
    <cfRule type="expression" dxfId="174" priority="15">
      <formula>AND($G$8&lt;=$B$21,$G$8&gt;$B$20)</formula>
    </cfRule>
  </conditionalFormatting>
  <conditionalFormatting sqref="B20">
    <cfRule type="expression" dxfId="173" priority="14">
      <formula>AND($G$8&lt;=$B$20,$G$8&gt;$B$19)</formula>
    </cfRule>
  </conditionalFormatting>
  <conditionalFormatting sqref="B19">
    <cfRule type="expression" dxfId="172" priority="13">
      <formula>AND($G$8&lt;=$B$19,$G$8&gt;$B$18)</formula>
    </cfRule>
  </conditionalFormatting>
  <conditionalFormatting sqref="B18">
    <cfRule type="expression" dxfId="171" priority="12">
      <formula>AND($G$8&lt;=$B$18,$G$8&gt;$B$17)</formula>
    </cfRule>
  </conditionalFormatting>
  <conditionalFormatting sqref="B17">
    <cfRule type="expression" dxfId="170" priority="11">
      <formula>AND($G$8&lt;=$B$17,$G$8&gt;$B$16)</formula>
    </cfRule>
  </conditionalFormatting>
  <conditionalFormatting sqref="B16">
    <cfRule type="expression" dxfId="169" priority="10">
      <formula>AND($G$8&lt;=$B$16,$G$8&gt;$B$15)</formula>
    </cfRule>
  </conditionalFormatting>
  <conditionalFormatting sqref="B15">
    <cfRule type="expression" dxfId="168" priority="9">
      <formula>AND($G$8&lt;=$B$15,$G$8&gt;$B$14)</formula>
    </cfRule>
  </conditionalFormatting>
  <conditionalFormatting sqref="B14">
    <cfRule type="expression" dxfId="167" priority="8">
      <formula>AND($G$8&lt;=$B$14,$G$8&gt;$B$13)</formula>
    </cfRule>
  </conditionalFormatting>
  <conditionalFormatting sqref="B13">
    <cfRule type="expression" dxfId="166" priority="7">
      <formula>AND($G$8&lt;=$B$13,$G$8&gt;$B$12)</formula>
    </cfRule>
  </conditionalFormatting>
  <conditionalFormatting sqref="B12">
    <cfRule type="expression" dxfId="165" priority="6">
      <formula>AND($G$8&lt;=$B$12,$G$8&gt;$B$11)</formula>
    </cfRule>
  </conditionalFormatting>
  <conditionalFormatting sqref="B11">
    <cfRule type="expression" dxfId="164" priority="5">
      <formula>AND($G$8&lt;=$B$11,$G$8&gt;$B$10)</formula>
    </cfRule>
  </conditionalFormatting>
  <conditionalFormatting sqref="B10">
    <cfRule type="expression" dxfId="163" priority="4">
      <formula>AND($G$8&lt;=$B$10,$G$8&gt;$B$9)</formula>
    </cfRule>
  </conditionalFormatting>
  <conditionalFormatting sqref="B9">
    <cfRule type="expression" dxfId="162" priority="3">
      <formula>AND($G$8&lt;=$B$9,$G$8&gt;$B$8)</formula>
    </cfRule>
  </conditionalFormatting>
  <conditionalFormatting sqref="B8">
    <cfRule type="expression" dxfId="161" priority="2">
      <formula>AND($G$8&lt;=$B$8,$G$8&gt;$B$7)</formula>
    </cfRule>
  </conditionalFormatting>
  <conditionalFormatting sqref="B7">
    <cfRule type="expression" dxfId="160" priority="1">
      <formula>AND($G$8&lt;=$B$7,$G$8&gt;$B$6)</formula>
    </cfRule>
  </conditionalFormatting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2:J37"/>
  <sheetViews>
    <sheetView showGridLines="0" showRowColHeaders="0" zoomScale="110" zoomScaleNormal="110" zoomScalePageLayoutView="110" workbookViewId="0">
      <selection activeCell="D5" sqref="D5"/>
    </sheetView>
  </sheetViews>
  <sheetFormatPr baseColWidth="10" defaultColWidth="8.83203125" defaultRowHeight="21" x14ac:dyDescent="0"/>
  <cols>
    <col min="1" max="1" width="4.1640625" style="15" customWidth="1"/>
    <col min="2" max="2" width="21.6640625" style="14" customWidth="1"/>
    <col min="3" max="4" width="15.6640625" style="14" customWidth="1"/>
    <col min="5" max="5" width="4.1640625" style="15" customWidth="1"/>
    <col min="6" max="6" width="24" style="15" customWidth="1"/>
    <col min="7" max="7" width="21.6640625" style="15" customWidth="1"/>
    <col min="8" max="8" width="4.1640625" style="15" customWidth="1"/>
    <col min="9" max="9" width="17.6640625" style="15" customWidth="1"/>
    <col min="10" max="16384" width="8.83203125" style="15"/>
  </cols>
  <sheetData>
    <row r="2" spans="1:10">
      <c r="B2" s="8">
        <f ca="1">TODAY()</f>
        <v>45082</v>
      </c>
    </row>
    <row r="3" spans="1:10">
      <c r="B3" s="78" t="s">
        <v>0</v>
      </c>
      <c r="C3" s="79"/>
      <c r="D3" s="80"/>
      <c r="F3" s="34" t="s">
        <v>6</v>
      </c>
      <c r="G3" s="16">
        <v>42968</v>
      </c>
      <c r="H3" s="33" t="s">
        <v>10</v>
      </c>
    </row>
    <row r="4" spans="1:10">
      <c r="B4" s="11" t="s">
        <v>2</v>
      </c>
      <c r="C4" s="12" t="s">
        <v>1</v>
      </c>
      <c r="D4" s="12" t="s">
        <v>3</v>
      </c>
      <c r="F4" s="34" t="s">
        <v>7</v>
      </c>
      <c r="G4" s="9">
        <f ca="1">(B2-G3)/365.25</f>
        <v>5.7878165639972625</v>
      </c>
      <c r="H4" s="17"/>
      <c r="J4" s="18"/>
    </row>
    <row r="5" spans="1:10">
      <c r="B5" s="11"/>
      <c r="C5" s="13" t="s">
        <v>5</v>
      </c>
      <c r="D5" s="1"/>
      <c r="E5" s="33" t="s">
        <v>10</v>
      </c>
      <c r="F5" s="34" t="s">
        <v>8</v>
      </c>
      <c r="G5" s="10">
        <f ca="1">IF(G4&gt;10,7.08,
IF(G4&gt;5,5.54,
4))</f>
        <v>5.54</v>
      </c>
      <c r="H5" s="32"/>
      <c r="J5" s="18"/>
    </row>
    <row r="6" spans="1:10">
      <c r="A6" s="28" t="s">
        <v>9</v>
      </c>
      <c r="B6" s="19">
        <v>45666</v>
      </c>
      <c r="C6" s="2"/>
      <c r="D6" s="27">
        <f ca="1">SUM(D5,G5)-C6</f>
        <v>5.54</v>
      </c>
      <c r="E6" s="76" t="str">
        <f t="shared" ref="E6:E31" ca="1" si="0">IF(B6&gt;$G$8,"T","F")</f>
        <v>T</v>
      </c>
      <c r="H6" s="20"/>
      <c r="J6" s="18"/>
    </row>
    <row r="7" spans="1:10">
      <c r="B7" s="6">
        <f t="shared" ref="B7:B17" si="1">B6+14</f>
        <v>45680</v>
      </c>
      <c r="C7" s="2"/>
      <c r="D7" s="27">
        <f ca="1">SUM(D6,G5)-C7</f>
        <v>11.08</v>
      </c>
      <c r="E7" s="76" t="str">
        <f t="shared" ca="1" si="0"/>
        <v>T</v>
      </c>
      <c r="I7" s="21"/>
      <c r="J7" s="22"/>
    </row>
    <row r="8" spans="1:10">
      <c r="B8" s="6">
        <f t="shared" si="1"/>
        <v>45694</v>
      </c>
      <c r="C8" s="2"/>
      <c r="D8" s="27">
        <f ca="1">SUM(D7,G5)-C8</f>
        <v>16.62</v>
      </c>
      <c r="E8" s="76" t="str">
        <f t="shared" ca="1" si="0"/>
        <v>T</v>
      </c>
      <c r="F8" s="83" t="s">
        <v>24</v>
      </c>
      <c r="G8" s="82">
        <f ca="1">DATE(YEAR(TODAY()),MONTH(G3),DAY(G3))</f>
        <v>45159</v>
      </c>
      <c r="I8" s="21"/>
      <c r="J8" s="23"/>
    </row>
    <row r="9" spans="1:10">
      <c r="B9" s="6">
        <f t="shared" si="1"/>
        <v>45708</v>
      </c>
      <c r="C9" s="2"/>
      <c r="D9" s="27">
        <f ca="1">SUM(D8,G5)-C9</f>
        <v>22.16</v>
      </c>
      <c r="E9" s="76" t="str">
        <f t="shared" ca="1" si="0"/>
        <v>T</v>
      </c>
      <c r="F9" s="18"/>
      <c r="G9" s="18"/>
      <c r="I9" s="24"/>
      <c r="J9" s="25"/>
    </row>
    <row r="10" spans="1:10">
      <c r="B10" s="6">
        <f t="shared" si="1"/>
        <v>45722</v>
      </c>
      <c r="C10" s="2"/>
      <c r="D10" s="27">
        <f ca="1">SUM(D9,G5)-C10</f>
        <v>27.7</v>
      </c>
      <c r="E10" s="76" t="str">
        <f t="shared" ca="1" si="0"/>
        <v>T</v>
      </c>
      <c r="I10" s="18"/>
      <c r="J10" s="18"/>
    </row>
    <row r="11" spans="1:10">
      <c r="B11" s="6">
        <f t="shared" si="1"/>
        <v>45736</v>
      </c>
      <c r="C11" s="3"/>
      <c r="D11" s="27">
        <f ca="1">SUM(D10,G5)-C11</f>
        <v>33.24</v>
      </c>
      <c r="E11" s="76" t="str">
        <f t="shared" ca="1" si="0"/>
        <v>T</v>
      </c>
      <c r="J11" s="18"/>
    </row>
    <row r="12" spans="1:10">
      <c r="B12" s="6">
        <f t="shared" si="1"/>
        <v>45750</v>
      </c>
      <c r="C12" s="2"/>
      <c r="D12" s="27">
        <f ca="1">SUM(D11,G5)-C12</f>
        <v>38.78</v>
      </c>
      <c r="E12" s="76" t="str">
        <f t="shared" ca="1" si="0"/>
        <v>T</v>
      </c>
      <c r="J12" s="18"/>
    </row>
    <row r="13" spans="1:10">
      <c r="B13" s="6">
        <f t="shared" si="1"/>
        <v>45764</v>
      </c>
      <c r="C13" s="3"/>
      <c r="D13" s="27">
        <f ca="1">SUM(D12,G5)-C13</f>
        <v>44.32</v>
      </c>
      <c r="E13" s="76" t="str">
        <f t="shared" ca="1" si="0"/>
        <v>T</v>
      </c>
      <c r="J13" s="18"/>
    </row>
    <row r="14" spans="1:10">
      <c r="B14" s="6">
        <f t="shared" si="1"/>
        <v>45778</v>
      </c>
      <c r="C14" s="3"/>
      <c r="D14" s="27">
        <f ca="1">SUM(D13,G5)-C14</f>
        <v>49.86</v>
      </c>
      <c r="E14" s="76" t="str">
        <f t="shared" ca="1" si="0"/>
        <v>T</v>
      </c>
    </row>
    <row r="15" spans="1:10">
      <c r="B15" s="6">
        <f t="shared" si="1"/>
        <v>45792</v>
      </c>
      <c r="C15" s="3"/>
      <c r="D15" s="27">
        <f ca="1">SUM(D14,G5)-C15</f>
        <v>55.4</v>
      </c>
      <c r="E15" s="76" t="str">
        <f t="shared" ca="1" si="0"/>
        <v>T</v>
      </c>
      <c r="F15" s="18"/>
      <c r="G15" s="18"/>
      <c r="H15" s="18"/>
      <c r="I15" s="18"/>
      <c r="J15" s="18"/>
    </row>
    <row r="16" spans="1:10">
      <c r="B16" s="6">
        <f t="shared" si="1"/>
        <v>45806</v>
      </c>
      <c r="C16" s="3"/>
      <c r="D16" s="27">
        <f ca="1">SUM(D15,G5)-C16</f>
        <v>60.94</v>
      </c>
      <c r="E16" s="76" t="str">
        <f t="shared" ca="1" si="0"/>
        <v>T</v>
      </c>
    </row>
    <row r="17" spans="2:7">
      <c r="B17" s="6">
        <f t="shared" si="1"/>
        <v>45820</v>
      </c>
      <c r="C17" s="3"/>
      <c r="D17" s="27">
        <f ca="1">SUM(D16,G5)-C17</f>
        <v>66.48</v>
      </c>
      <c r="E17" s="76" t="str">
        <f t="shared" ca="1" si="0"/>
        <v>T</v>
      </c>
    </row>
    <row r="18" spans="2:7">
      <c r="B18" s="6">
        <f>B17+14</f>
        <v>45834</v>
      </c>
      <c r="C18" s="3"/>
      <c r="D18" s="27">
        <f ca="1">SUM(D17,G5)-C18</f>
        <v>72.02000000000001</v>
      </c>
      <c r="E18" s="76" t="str">
        <f t="shared" ca="1" si="0"/>
        <v>T</v>
      </c>
    </row>
    <row r="19" spans="2:7">
      <c r="B19" s="6">
        <f t="shared" ref="B19:B31" si="2">B18+14</f>
        <v>45848</v>
      </c>
      <c r="C19" s="3"/>
      <c r="D19" s="27">
        <f ca="1">SUM(D18,G5)-C19</f>
        <v>77.560000000000016</v>
      </c>
      <c r="E19" s="76" t="str">
        <f t="shared" ca="1" si="0"/>
        <v>T</v>
      </c>
    </row>
    <row r="20" spans="2:7">
      <c r="B20" s="6">
        <f t="shared" si="2"/>
        <v>45862</v>
      </c>
      <c r="C20" s="3"/>
      <c r="D20" s="27">
        <f ca="1">SUM(D19,G5)-C20</f>
        <v>83.100000000000023</v>
      </c>
      <c r="E20" s="76" t="str">
        <f t="shared" ca="1" si="0"/>
        <v>T</v>
      </c>
    </row>
    <row r="21" spans="2:7">
      <c r="B21" s="6">
        <f t="shared" si="2"/>
        <v>45876</v>
      </c>
      <c r="C21" s="3"/>
      <c r="D21" s="27">
        <f ca="1">SUM(D20,G5)-C21</f>
        <v>88.640000000000029</v>
      </c>
      <c r="E21" s="76" t="str">
        <f t="shared" ca="1" si="0"/>
        <v>T</v>
      </c>
      <c r="F21" s="4"/>
      <c r="G21" s="4"/>
    </row>
    <row r="22" spans="2:7">
      <c r="B22" s="6">
        <f t="shared" si="2"/>
        <v>45890</v>
      </c>
      <c r="C22" s="3"/>
      <c r="D22" s="27">
        <f ca="1">SUM(D21,G5)-C22</f>
        <v>94.180000000000035</v>
      </c>
      <c r="E22" s="76" t="str">
        <f t="shared" ca="1" si="0"/>
        <v>T</v>
      </c>
      <c r="F22" s="4"/>
      <c r="G22" s="4"/>
    </row>
    <row r="23" spans="2:7">
      <c r="B23" s="6">
        <f t="shared" si="2"/>
        <v>45904</v>
      </c>
      <c r="C23" s="3"/>
      <c r="D23" s="27">
        <f ca="1">SUM(D22,G5)-C23</f>
        <v>99.720000000000041</v>
      </c>
      <c r="E23" s="76" t="str">
        <f t="shared" ca="1" si="0"/>
        <v>T</v>
      </c>
      <c r="F23" s="4"/>
      <c r="G23" s="4"/>
    </row>
    <row r="24" spans="2:7">
      <c r="B24" s="6">
        <f t="shared" si="2"/>
        <v>45918</v>
      </c>
      <c r="C24" s="3"/>
      <c r="D24" s="27">
        <f ca="1">SUM(D23,G5)-C24</f>
        <v>105.26000000000005</v>
      </c>
      <c r="E24" s="76" t="str">
        <f t="shared" ca="1" si="0"/>
        <v>T</v>
      </c>
      <c r="F24" s="4"/>
      <c r="G24" s="4"/>
    </row>
    <row r="25" spans="2:7">
      <c r="B25" s="6">
        <f t="shared" si="2"/>
        <v>45932</v>
      </c>
      <c r="C25" s="3"/>
      <c r="D25" s="27">
        <f ca="1">SUM(D24,G5)-C25</f>
        <v>110.80000000000005</v>
      </c>
      <c r="E25" s="76" t="str">
        <f t="shared" ca="1" si="0"/>
        <v>T</v>
      </c>
      <c r="F25" s="18"/>
      <c r="G25" s="18"/>
    </row>
    <row r="26" spans="2:7">
      <c r="B26" s="6">
        <f t="shared" si="2"/>
        <v>45946</v>
      </c>
      <c r="C26" s="3"/>
      <c r="D26" s="27">
        <f ca="1">SUM(D25,G5)-C26</f>
        <v>116.34000000000006</v>
      </c>
      <c r="E26" s="76" t="str">
        <f t="shared" ca="1" si="0"/>
        <v>T</v>
      </c>
      <c r="F26" s="4"/>
      <c r="G26" s="4"/>
    </row>
    <row r="27" spans="2:7">
      <c r="B27" s="6">
        <f t="shared" si="2"/>
        <v>45960</v>
      </c>
      <c r="C27" s="3"/>
      <c r="D27" s="27">
        <f ca="1">SUM(D26,G5)-C27</f>
        <v>121.88000000000007</v>
      </c>
      <c r="E27" s="76" t="str">
        <f t="shared" ca="1" si="0"/>
        <v>T</v>
      </c>
      <c r="F27" s="4"/>
      <c r="G27" s="4"/>
    </row>
    <row r="28" spans="2:7">
      <c r="B28" s="6">
        <f t="shared" si="2"/>
        <v>45974</v>
      </c>
      <c r="C28" s="3"/>
      <c r="D28" s="27">
        <f ca="1">SUM(D27,G5)-C28</f>
        <v>127.42000000000007</v>
      </c>
      <c r="E28" s="76" t="str">
        <f t="shared" ca="1" si="0"/>
        <v>T</v>
      </c>
      <c r="F28" s="18"/>
      <c r="G28" s="18"/>
    </row>
    <row r="29" spans="2:7">
      <c r="B29" s="6">
        <f t="shared" si="2"/>
        <v>45988</v>
      </c>
      <c r="C29" s="3"/>
      <c r="D29" s="27">
        <f ca="1">SUM(D28,G5)-C29</f>
        <v>132.96000000000006</v>
      </c>
      <c r="E29" s="76" t="str">
        <f t="shared" ca="1" si="0"/>
        <v>T</v>
      </c>
      <c r="F29" s="18"/>
      <c r="G29" s="18"/>
    </row>
    <row r="30" spans="2:7">
      <c r="B30" s="6">
        <f t="shared" si="2"/>
        <v>46002</v>
      </c>
      <c r="C30" s="3"/>
      <c r="D30" s="27">
        <f ca="1">SUM(D29,G5)-C30</f>
        <v>138.50000000000006</v>
      </c>
      <c r="E30" s="76" t="str">
        <f t="shared" ca="1" si="0"/>
        <v>T</v>
      </c>
      <c r="F30" s="18"/>
      <c r="G30" s="18"/>
    </row>
    <row r="31" spans="2:7">
      <c r="B31" s="6">
        <f t="shared" si="2"/>
        <v>46016</v>
      </c>
      <c r="C31" s="3"/>
      <c r="D31" s="27">
        <f ca="1">SUM(D30,G5)-C31</f>
        <v>144.04000000000005</v>
      </c>
      <c r="E31" s="76" t="str">
        <f t="shared" ca="1" si="0"/>
        <v>T</v>
      </c>
      <c r="F31" s="18"/>
      <c r="G31" s="18"/>
    </row>
    <row r="32" spans="2:7">
      <c r="B32" s="30" t="s">
        <v>4</v>
      </c>
      <c r="C32" s="7">
        <f>SUM(C6:C31)</f>
        <v>0</v>
      </c>
      <c r="F32" s="18"/>
      <c r="G32" s="18"/>
    </row>
    <row r="34" spans="3:4">
      <c r="C34" s="28"/>
      <c r="D34" s="15"/>
    </row>
    <row r="35" spans="3:4">
      <c r="C35" s="29"/>
      <c r="D35" s="15"/>
    </row>
    <row r="36" spans="3:4">
      <c r="D36" s="26"/>
    </row>
    <row r="37" spans="3:4">
      <c r="D37" s="26"/>
    </row>
  </sheetData>
  <sheetProtection sheet="1" scenarios="1" selectLockedCells="1"/>
  <mergeCells count="1">
    <mergeCell ref="B3:D3"/>
  </mergeCells>
  <conditionalFormatting sqref="B7:B17">
    <cfRule type="cellIs" dxfId="159" priority="69" operator="greaterThan">
      <formula>$B$2</formula>
    </cfRule>
  </conditionalFormatting>
  <conditionalFormatting sqref="D10">
    <cfRule type="expression" dxfId="158" priority="33">
      <formula>AND($E$10="T",$D$10&gt;40)</formula>
    </cfRule>
    <cfRule type="expression" dxfId="157" priority="70">
      <formula>$B$10&gt;$B$2</formula>
    </cfRule>
  </conditionalFormatting>
  <conditionalFormatting sqref="D7">
    <cfRule type="expression" dxfId="156" priority="36">
      <formula>AND($E$7="T",$D$7&gt;40)</formula>
    </cfRule>
    <cfRule type="expression" dxfId="155" priority="71">
      <formula>$B$7&gt;$B$2</formula>
    </cfRule>
  </conditionalFormatting>
  <conditionalFormatting sqref="D8">
    <cfRule type="expression" dxfId="154" priority="35">
      <formula>AND($E$8="T",$D$8&gt;40)</formula>
    </cfRule>
    <cfRule type="expression" dxfId="153" priority="72">
      <formula>$B$8&gt;$B$2</formula>
    </cfRule>
  </conditionalFormatting>
  <conditionalFormatting sqref="D9">
    <cfRule type="expression" dxfId="152" priority="34">
      <formula>AND($E$9="T",$D$9&gt;40)</formula>
    </cfRule>
    <cfRule type="expression" dxfId="151" priority="73">
      <formula>$B$9&gt;$B$2</formula>
    </cfRule>
  </conditionalFormatting>
  <conditionalFormatting sqref="D14">
    <cfRule type="expression" dxfId="150" priority="29">
      <formula>AND($E$14="T",$D$14&gt;40)</formula>
    </cfRule>
    <cfRule type="expression" dxfId="149" priority="74">
      <formula>$B$14&gt;$B$2</formula>
    </cfRule>
  </conditionalFormatting>
  <conditionalFormatting sqref="D15">
    <cfRule type="expression" dxfId="148" priority="28">
      <formula>AND($E$15="T",$D$15&gt;40)</formula>
    </cfRule>
    <cfRule type="expression" dxfId="147" priority="75">
      <formula>$B$15&gt;$B$2</formula>
    </cfRule>
  </conditionalFormatting>
  <conditionalFormatting sqref="D16">
    <cfRule type="expression" dxfId="146" priority="27">
      <formula>AND($E$16="T",$D$16&gt;40)</formula>
    </cfRule>
    <cfRule type="expression" dxfId="145" priority="76">
      <formula>$B$16&gt;$B$2</formula>
    </cfRule>
  </conditionalFormatting>
  <conditionalFormatting sqref="D11">
    <cfRule type="expression" dxfId="144" priority="32">
      <formula>AND($E$11="T",$D$11&gt;40)</formula>
    </cfRule>
    <cfRule type="expression" dxfId="143" priority="77">
      <formula>$B$11&gt;$B$2</formula>
    </cfRule>
  </conditionalFormatting>
  <conditionalFormatting sqref="D12">
    <cfRule type="expression" dxfId="142" priority="31">
      <formula>AND($E$12="T",$D$12&gt;40)</formula>
    </cfRule>
    <cfRule type="expression" dxfId="141" priority="78">
      <formula>$B$12&gt;$B$2</formula>
    </cfRule>
  </conditionalFormatting>
  <conditionalFormatting sqref="D13">
    <cfRule type="expression" dxfId="140" priority="30">
      <formula>AND($E$13="T",$D$13&gt;40)</formula>
    </cfRule>
    <cfRule type="expression" dxfId="139" priority="79">
      <formula>$B$13&gt;$B$2</formula>
    </cfRule>
  </conditionalFormatting>
  <conditionalFormatting sqref="D6">
    <cfRule type="expression" dxfId="138" priority="37">
      <formula>AND($E$6="T",$D$6&gt;40)</formula>
    </cfRule>
    <cfRule type="expression" dxfId="137" priority="80">
      <formula>$B$6&gt;$B$2</formula>
    </cfRule>
  </conditionalFormatting>
  <conditionalFormatting sqref="G3">
    <cfRule type="cellIs" dxfId="136" priority="68" operator="greaterThan">
      <formula>$B$2</formula>
    </cfRule>
  </conditionalFormatting>
  <conditionalFormatting sqref="D17">
    <cfRule type="expression" dxfId="135" priority="42">
      <formula>AND($E$17="T",$D$17&gt;40)</formula>
    </cfRule>
    <cfRule type="expression" dxfId="134" priority="53">
      <formula>$B$17&gt;$B$2</formula>
    </cfRule>
  </conditionalFormatting>
  <conditionalFormatting sqref="D18">
    <cfRule type="expression" dxfId="133" priority="41">
      <formula>AND($E$18="T",$D$18&gt;40)</formula>
    </cfRule>
    <cfRule type="expression" dxfId="132" priority="54">
      <formula>$B$18&gt;$B$2</formula>
    </cfRule>
  </conditionalFormatting>
  <conditionalFormatting sqref="D19">
    <cfRule type="expression" dxfId="131" priority="40">
      <formula>AND($E$19="T",$D$19&gt;40)</formula>
    </cfRule>
    <cfRule type="expression" dxfId="130" priority="55">
      <formula>$B$19&gt;$B$2</formula>
    </cfRule>
  </conditionalFormatting>
  <conditionalFormatting sqref="D20">
    <cfRule type="expression" dxfId="129" priority="39">
      <formula>AND($E$20="T",$D$20&gt;40)</formula>
    </cfRule>
    <cfRule type="expression" dxfId="128" priority="56">
      <formula>$B$20&gt;$B$2</formula>
    </cfRule>
  </conditionalFormatting>
  <conditionalFormatting sqref="D21">
    <cfRule type="expression" dxfId="127" priority="38">
      <formula>AND($E$21="T",$D$21&gt;40)</formula>
    </cfRule>
    <cfRule type="expression" dxfId="126" priority="57">
      <formula>$B$21&gt;$B$2</formula>
    </cfRule>
  </conditionalFormatting>
  <conditionalFormatting sqref="D22">
    <cfRule type="expression" dxfId="125" priority="52">
      <formula>AND($E$22="T",$D$22&gt;40)</formula>
    </cfRule>
    <cfRule type="expression" dxfId="124" priority="58">
      <formula>$B$22&gt;$B$2</formula>
    </cfRule>
  </conditionalFormatting>
  <conditionalFormatting sqref="D23">
    <cfRule type="expression" dxfId="123" priority="51">
      <formula>AND($E$23="T",$D$23&gt;40)</formula>
    </cfRule>
    <cfRule type="expression" dxfId="122" priority="59">
      <formula>$B$23&gt;$B$2</formula>
    </cfRule>
  </conditionalFormatting>
  <conditionalFormatting sqref="D24">
    <cfRule type="expression" dxfId="121" priority="50">
      <formula>AND($E$24="T",$D$24&gt;40)</formula>
    </cfRule>
    <cfRule type="expression" dxfId="120" priority="60">
      <formula>$B$24&gt;$B$2</formula>
    </cfRule>
  </conditionalFormatting>
  <conditionalFormatting sqref="D25">
    <cfRule type="expression" dxfId="119" priority="49">
      <formula>AND($E$25="T",$D$25&gt;40)</formula>
    </cfRule>
    <cfRule type="expression" dxfId="118" priority="61">
      <formula>$B$25&gt;$B$2</formula>
    </cfRule>
  </conditionalFormatting>
  <conditionalFormatting sqref="D26">
    <cfRule type="expression" dxfId="117" priority="48">
      <formula>AND($E$26="T",$D$26&gt;40)</formula>
    </cfRule>
    <cfRule type="expression" dxfId="116" priority="62">
      <formula>$B$26&gt;$B$2</formula>
    </cfRule>
  </conditionalFormatting>
  <conditionalFormatting sqref="D27">
    <cfRule type="expression" dxfId="115" priority="47">
      <formula>AND($E$27="T",$D$27&gt;40)</formula>
    </cfRule>
    <cfRule type="expression" dxfId="114" priority="63">
      <formula>$B$27&gt;$B$2</formula>
    </cfRule>
  </conditionalFormatting>
  <conditionalFormatting sqref="D28">
    <cfRule type="expression" dxfId="113" priority="46">
      <formula>AND($E$28="T",$D$28&gt;40)</formula>
    </cfRule>
    <cfRule type="expression" dxfId="112" priority="64">
      <formula>$B$28&gt;$B$2</formula>
    </cfRule>
  </conditionalFormatting>
  <conditionalFormatting sqref="D29">
    <cfRule type="expression" dxfId="111" priority="45">
      <formula>AND($E$29="T",$D$29&gt;40)</formula>
    </cfRule>
    <cfRule type="expression" dxfId="110" priority="65">
      <formula>$B$29&gt;$B$2</formula>
    </cfRule>
  </conditionalFormatting>
  <conditionalFormatting sqref="D30">
    <cfRule type="expression" dxfId="109" priority="44">
      <formula>AND($E$30="T",$D$30&gt;40)</formula>
    </cfRule>
    <cfRule type="expression" dxfId="108" priority="66">
      <formula>$B$30&gt;$B$2</formula>
    </cfRule>
  </conditionalFormatting>
  <conditionalFormatting sqref="D31">
    <cfRule type="expression" dxfId="107" priority="43">
      <formula>AND($E$31="T",$D$31&gt;40)</formula>
    </cfRule>
    <cfRule type="expression" dxfId="106" priority="67">
      <formula>$B$31&gt;$B$2</formula>
    </cfRule>
  </conditionalFormatting>
  <conditionalFormatting sqref="B18:B31">
    <cfRule type="cellIs" dxfId="105" priority="26" operator="greaterThan">
      <formula>$B$2</formula>
    </cfRule>
  </conditionalFormatting>
  <conditionalFormatting sqref="B23">
    <cfRule type="expression" dxfId="104" priority="25">
      <formula>AND($G$8&lt;=$B$23,$G$8&gt;$B$22)</formula>
    </cfRule>
  </conditionalFormatting>
  <conditionalFormatting sqref="B22">
    <cfRule type="expression" dxfId="103" priority="24">
      <formula>AND($G$8&lt;=$B$22,$G$8&gt;$B$21)</formula>
    </cfRule>
  </conditionalFormatting>
  <conditionalFormatting sqref="B24">
    <cfRule type="expression" dxfId="102" priority="23">
      <formula>AND($G$8&lt;=$B$24,$G$8&gt;$B$23)</formula>
    </cfRule>
  </conditionalFormatting>
  <conditionalFormatting sqref="B25">
    <cfRule type="expression" dxfId="101" priority="22">
      <formula>AND($G$8&lt;=$B$25,$G$8&gt;$B$24)</formula>
    </cfRule>
  </conditionalFormatting>
  <conditionalFormatting sqref="B26">
    <cfRule type="expression" dxfId="100" priority="21">
      <formula>AND($G$8&lt;=$B$26,$G$8&gt;$B$25)</formula>
    </cfRule>
  </conditionalFormatting>
  <conditionalFormatting sqref="B27">
    <cfRule type="expression" dxfId="99" priority="20">
      <formula>AND($G$8&lt;=$B$27,$G$8&gt;$B$26)</formula>
    </cfRule>
  </conditionalFormatting>
  <conditionalFormatting sqref="B28">
    <cfRule type="expression" dxfId="98" priority="19">
      <formula>AND($G$8&lt;=$B$28,$G$8&gt;$B$27)</formula>
    </cfRule>
  </conditionalFormatting>
  <conditionalFormatting sqref="B29">
    <cfRule type="expression" dxfId="97" priority="18">
      <formula>AND($G$8&lt;=$B$29,$G$8&gt;$B$28)</formula>
    </cfRule>
  </conditionalFormatting>
  <conditionalFormatting sqref="B30">
    <cfRule type="expression" dxfId="96" priority="17">
      <formula>AND($G$8&lt;=$B$30,$G$8&gt;$B$29)</formula>
    </cfRule>
  </conditionalFormatting>
  <conditionalFormatting sqref="B31">
    <cfRule type="expression" dxfId="95" priority="16">
      <formula>AND($G$8&lt;=$B$31,$G$8&gt;$B$30)</formula>
    </cfRule>
  </conditionalFormatting>
  <conditionalFormatting sqref="B21">
    <cfRule type="expression" dxfId="94" priority="15">
      <formula>AND($G$8&lt;=$B$21,$G$8&gt;$B$20)</formula>
    </cfRule>
  </conditionalFormatting>
  <conditionalFormatting sqref="B20">
    <cfRule type="expression" dxfId="93" priority="14">
      <formula>AND($G$8&lt;=$B$20,$G$8&gt;$B$19)</formula>
    </cfRule>
  </conditionalFormatting>
  <conditionalFormatting sqref="B19">
    <cfRule type="expression" dxfId="92" priority="13">
      <formula>AND($G$8&lt;=$B$19,$G$8&gt;$B$18)</formula>
    </cfRule>
  </conditionalFormatting>
  <conditionalFormatting sqref="B18">
    <cfRule type="expression" dxfId="91" priority="12">
      <formula>AND($G$8&lt;=$B$18,$G$8&gt;$B$17)</formula>
    </cfRule>
  </conditionalFormatting>
  <conditionalFormatting sqref="B17">
    <cfRule type="expression" dxfId="90" priority="11">
      <formula>AND($G$8&lt;=$B$17,$G$8&gt;$B$16)</formula>
    </cfRule>
  </conditionalFormatting>
  <conditionalFormatting sqref="B16">
    <cfRule type="expression" dxfId="89" priority="10">
      <formula>AND($G$8&lt;=$B$16,$G$8&gt;$B$15)</formula>
    </cfRule>
  </conditionalFormatting>
  <conditionalFormatting sqref="B15">
    <cfRule type="expression" dxfId="88" priority="9">
      <formula>AND($G$8&lt;=$B$15,$G$8&gt;$B$14)</formula>
    </cfRule>
  </conditionalFormatting>
  <conditionalFormatting sqref="B14">
    <cfRule type="expression" dxfId="87" priority="8">
      <formula>AND($G$8&lt;=$B$14,$G$8&gt;$B$13)</formula>
    </cfRule>
  </conditionalFormatting>
  <conditionalFormatting sqref="B13">
    <cfRule type="expression" dxfId="86" priority="7">
      <formula>AND($G$8&lt;=$B$13,$G$8&gt;$B$12)</formula>
    </cfRule>
  </conditionalFormatting>
  <conditionalFormatting sqref="B12">
    <cfRule type="expression" dxfId="85" priority="6">
      <formula>AND($G$8&lt;=$B$12,$G$8&gt;$B$11)</formula>
    </cfRule>
  </conditionalFormatting>
  <conditionalFormatting sqref="B11">
    <cfRule type="expression" dxfId="84" priority="5">
      <formula>AND($G$8&lt;=$B$11,$G$8&gt;$B$10)</formula>
    </cfRule>
  </conditionalFormatting>
  <conditionalFormatting sqref="B10">
    <cfRule type="expression" dxfId="83" priority="4">
      <formula>AND($G$8&lt;=$B$10,$G$8&gt;$B$9)</formula>
    </cfRule>
  </conditionalFormatting>
  <conditionalFormatting sqref="B9">
    <cfRule type="expression" dxfId="82" priority="3">
      <formula>AND($G$8&lt;=$B$9,$G$8&gt;$B$8)</formula>
    </cfRule>
  </conditionalFormatting>
  <conditionalFormatting sqref="B8">
    <cfRule type="expression" dxfId="81" priority="2">
      <formula>AND($G$8&lt;=$B$8,$G$8&gt;$B$7)</formula>
    </cfRule>
  </conditionalFormatting>
  <conditionalFormatting sqref="B7">
    <cfRule type="expression" dxfId="80" priority="1">
      <formula>AND($G$8&lt;=$B$7,$G$8&gt;$B$6)</formula>
    </cfRule>
  </conditionalFormatting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2:J37"/>
  <sheetViews>
    <sheetView showGridLines="0" showRowColHeaders="0" zoomScale="110" zoomScaleNormal="110" zoomScalePageLayoutView="110" workbookViewId="0">
      <selection activeCell="D5" sqref="D5"/>
    </sheetView>
  </sheetViews>
  <sheetFormatPr baseColWidth="10" defaultColWidth="8.83203125" defaultRowHeight="21" x14ac:dyDescent="0"/>
  <cols>
    <col min="1" max="1" width="4.1640625" style="15" customWidth="1"/>
    <col min="2" max="2" width="21.6640625" style="14" customWidth="1"/>
    <col min="3" max="4" width="15.6640625" style="14" customWidth="1"/>
    <col min="5" max="5" width="4.1640625" style="15" customWidth="1"/>
    <col min="6" max="6" width="24" style="15" customWidth="1"/>
    <col min="7" max="7" width="21.6640625" style="15" customWidth="1"/>
    <col min="8" max="8" width="4.1640625" style="15" customWidth="1"/>
    <col min="9" max="9" width="17.6640625" style="15" customWidth="1"/>
    <col min="10" max="16384" width="8.83203125" style="15"/>
  </cols>
  <sheetData>
    <row r="2" spans="1:10">
      <c r="B2" s="8">
        <f ca="1">TODAY()</f>
        <v>45082</v>
      </c>
    </row>
    <row r="3" spans="1:10">
      <c r="B3" s="78" t="s">
        <v>0</v>
      </c>
      <c r="C3" s="79"/>
      <c r="D3" s="80"/>
      <c r="F3" s="34" t="s">
        <v>6</v>
      </c>
      <c r="G3" s="16">
        <v>42968</v>
      </c>
      <c r="H3" s="33" t="s">
        <v>10</v>
      </c>
    </row>
    <row r="4" spans="1:10">
      <c r="B4" s="11" t="s">
        <v>2</v>
      </c>
      <c r="C4" s="12" t="s">
        <v>1</v>
      </c>
      <c r="D4" s="12" t="s">
        <v>3</v>
      </c>
      <c r="F4" s="34" t="s">
        <v>7</v>
      </c>
      <c r="G4" s="9">
        <f ca="1">(B2-G3)/365.25</f>
        <v>5.7878165639972625</v>
      </c>
      <c r="H4" s="17"/>
      <c r="J4" s="18"/>
    </row>
    <row r="5" spans="1:10">
      <c r="B5" s="11"/>
      <c r="C5" s="13" t="s">
        <v>5</v>
      </c>
      <c r="D5" s="1"/>
      <c r="E5" s="33" t="s">
        <v>10</v>
      </c>
      <c r="F5" s="34" t="s">
        <v>8</v>
      </c>
      <c r="G5" s="10">
        <f ca="1">IF(G4&gt;10,7.08,
IF(G4&gt;5,5.54,
4))</f>
        <v>5.54</v>
      </c>
      <c r="H5" s="32"/>
      <c r="J5" s="18"/>
    </row>
    <row r="6" spans="1:10">
      <c r="A6" s="28" t="s">
        <v>9</v>
      </c>
      <c r="B6" s="19">
        <v>46026</v>
      </c>
      <c r="C6" s="2"/>
      <c r="D6" s="27">
        <f ca="1">SUM(D5,G5)-C6</f>
        <v>5.54</v>
      </c>
      <c r="E6" s="76" t="str">
        <f t="shared" ref="E6:E31" ca="1" si="0">IF(B6&gt;$G$8,"T","F")</f>
        <v>T</v>
      </c>
      <c r="H6" s="20"/>
      <c r="J6" s="18"/>
    </row>
    <row r="7" spans="1:10">
      <c r="B7" s="6">
        <f t="shared" ref="B7:B17" si="1">B6+14</f>
        <v>46040</v>
      </c>
      <c r="C7" s="2"/>
      <c r="D7" s="27">
        <f ca="1">SUM(D6,G5)-C7</f>
        <v>11.08</v>
      </c>
      <c r="E7" s="76" t="str">
        <f t="shared" ca="1" si="0"/>
        <v>T</v>
      </c>
      <c r="I7" s="21"/>
      <c r="J7" s="22"/>
    </row>
    <row r="8" spans="1:10">
      <c r="B8" s="6">
        <f t="shared" si="1"/>
        <v>46054</v>
      </c>
      <c r="C8" s="2"/>
      <c r="D8" s="27">
        <f ca="1">SUM(D7,G5)-C8</f>
        <v>16.62</v>
      </c>
      <c r="E8" s="76" t="str">
        <f t="shared" ca="1" si="0"/>
        <v>T</v>
      </c>
      <c r="F8" s="83" t="s">
        <v>24</v>
      </c>
      <c r="G8" s="82">
        <f ca="1">DATE(YEAR(TODAY()),MONTH(G3),DAY(G3))</f>
        <v>45159</v>
      </c>
      <c r="I8" s="21"/>
      <c r="J8" s="23"/>
    </row>
    <row r="9" spans="1:10">
      <c r="B9" s="6">
        <f t="shared" si="1"/>
        <v>46068</v>
      </c>
      <c r="C9" s="2"/>
      <c r="D9" s="27">
        <f ca="1">SUM(D8,G5)-C9</f>
        <v>22.16</v>
      </c>
      <c r="E9" s="76" t="str">
        <f t="shared" ca="1" si="0"/>
        <v>T</v>
      </c>
      <c r="F9" s="18"/>
      <c r="G9" s="18"/>
      <c r="I9" s="24"/>
      <c r="J9" s="25"/>
    </row>
    <row r="10" spans="1:10">
      <c r="B10" s="6">
        <f t="shared" si="1"/>
        <v>46082</v>
      </c>
      <c r="C10" s="2"/>
      <c r="D10" s="27">
        <f ca="1">SUM(D9,G5)-C10</f>
        <v>27.7</v>
      </c>
      <c r="E10" s="76" t="str">
        <f t="shared" ca="1" si="0"/>
        <v>T</v>
      </c>
      <c r="I10" s="18"/>
      <c r="J10" s="18"/>
    </row>
    <row r="11" spans="1:10">
      <c r="B11" s="6">
        <f t="shared" si="1"/>
        <v>46096</v>
      </c>
      <c r="C11" s="3"/>
      <c r="D11" s="27">
        <f ca="1">SUM(D10,G5)-C11</f>
        <v>33.24</v>
      </c>
      <c r="E11" s="76" t="str">
        <f t="shared" ca="1" si="0"/>
        <v>T</v>
      </c>
      <c r="J11" s="18"/>
    </row>
    <row r="12" spans="1:10">
      <c r="B12" s="6">
        <f t="shared" si="1"/>
        <v>46110</v>
      </c>
      <c r="C12" s="2"/>
      <c r="D12" s="27">
        <f ca="1">SUM(D11,G5)-C12</f>
        <v>38.78</v>
      </c>
      <c r="E12" s="76" t="str">
        <f t="shared" ca="1" si="0"/>
        <v>T</v>
      </c>
      <c r="J12" s="18"/>
    </row>
    <row r="13" spans="1:10">
      <c r="B13" s="6">
        <f t="shared" si="1"/>
        <v>46124</v>
      </c>
      <c r="C13" s="3"/>
      <c r="D13" s="27">
        <f ca="1">SUM(D12,G5)-C13</f>
        <v>44.32</v>
      </c>
      <c r="E13" s="76" t="str">
        <f t="shared" ca="1" si="0"/>
        <v>T</v>
      </c>
      <c r="J13" s="18"/>
    </row>
    <row r="14" spans="1:10">
      <c r="B14" s="6">
        <f t="shared" si="1"/>
        <v>46138</v>
      </c>
      <c r="C14" s="3"/>
      <c r="D14" s="27">
        <f ca="1">SUM(D13,G5)-C14</f>
        <v>49.86</v>
      </c>
      <c r="E14" s="76" t="str">
        <f t="shared" ca="1" si="0"/>
        <v>T</v>
      </c>
    </row>
    <row r="15" spans="1:10">
      <c r="B15" s="6">
        <f t="shared" si="1"/>
        <v>46152</v>
      </c>
      <c r="C15" s="3"/>
      <c r="D15" s="27">
        <f ca="1">SUM(D14,G5)-C15</f>
        <v>55.4</v>
      </c>
      <c r="E15" s="76" t="str">
        <f t="shared" ca="1" si="0"/>
        <v>T</v>
      </c>
      <c r="F15" s="18"/>
      <c r="G15" s="18"/>
      <c r="H15" s="18"/>
      <c r="I15" s="18"/>
      <c r="J15" s="18"/>
    </row>
    <row r="16" spans="1:10">
      <c r="B16" s="6">
        <f t="shared" si="1"/>
        <v>46166</v>
      </c>
      <c r="C16" s="3"/>
      <c r="D16" s="27">
        <f ca="1">SUM(D15,G5)-C16</f>
        <v>60.94</v>
      </c>
      <c r="E16" s="76" t="str">
        <f t="shared" ca="1" si="0"/>
        <v>T</v>
      </c>
    </row>
    <row r="17" spans="2:7">
      <c r="B17" s="6">
        <f t="shared" si="1"/>
        <v>46180</v>
      </c>
      <c r="C17" s="3"/>
      <c r="D17" s="27">
        <f ca="1">SUM(D16,G5)-C17</f>
        <v>66.48</v>
      </c>
      <c r="E17" s="76" t="str">
        <f t="shared" ca="1" si="0"/>
        <v>T</v>
      </c>
    </row>
    <row r="18" spans="2:7">
      <c r="B18" s="6">
        <f>B17+14</f>
        <v>46194</v>
      </c>
      <c r="C18" s="3"/>
      <c r="D18" s="27">
        <f ca="1">SUM(D17,G5)-C18</f>
        <v>72.02000000000001</v>
      </c>
      <c r="E18" s="76" t="str">
        <f t="shared" ca="1" si="0"/>
        <v>T</v>
      </c>
    </row>
    <row r="19" spans="2:7">
      <c r="B19" s="6">
        <f t="shared" ref="B19:B31" si="2">B18+14</f>
        <v>46208</v>
      </c>
      <c r="C19" s="3"/>
      <c r="D19" s="27">
        <f ca="1">SUM(D18,G5)-C19</f>
        <v>77.560000000000016</v>
      </c>
      <c r="E19" s="76" t="str">
        <f t="shared" ca="1" si="0"/>
        <v>T</v>
      </c>
    </row>
    <row r="20" spans="2:7">
      <c r="B20" s="6">
        <f t="shared" si="2"/>
        <v>46222</v>
      </c>
      <c r="C20" s="3"/>
      <c r="D20" s="27">
        <f ca="1">SUM(D19,G5)-C20</f>
        <v>83.100000000000023</v>
      </c>
      <c r="E20" s="76" t="str">
        <f t="shared" ca="1" si="0"/>
        <v>T</v>
      </c>
    </row>
    <row r="21" spans="2:7">
      <c r="B21" s="6">
        <f t="shared" si="2"/>
        <v>46236</v>
      </c>
      <c r="C21" s="3"/>
      <c r="D21" s="27">
        <f ca="1">SUM(D20,G5)-C21</f>
        <v>88.640000000000029</v>
      </c>
      <c r="E21" s="76" t="str">
        <f t="shared" ca="1" si="0"/>
        <v>T</v>
      </c>
      <c r="F21" s="4"/>
      <c r="G21" s="4"/>
    </row>
    <row r="22" spans="2:7">
      <c r="B22" s="6">
        <f t="shared" si="2"/>
        <v>46250</v>
      </c>
      <c r="C22" s="3"/>
      <c r="D22" s="27">
        <f ca="1">SUM(D21,G5)-C22</f>
        <v>94.180000000000035</v>
      </c>
      <c r="E22" s="76" t="str">
        <f t="shared" ca="1" si="0"/>
        <v>T</v>
      </c>
      <c r="F22" s="4"/>
      <c r="G22" s="4"/>
    </row>
    <row r="23" spans="2:7">
      <c r="B23" s="6">
        <f t="shared" si="2"/>
        <v>46264</v>
      </c>
      <c r="C23" s="3"/>
      <c r="D23" s="27">
        <f ca="1">SUM(D22,G5)-C23</f>
        <v>99.720000000000041</v>
      </c>
      <c r="E23" s="76" t="str">
        <f t="shared" ca="1" si="0"/>
        <v>T</v>
      </c>
      <c r="F23" s="4"/>
      <c r="G23" s="4"/>
    </row>
    <row r="24" spans="2:7">
      <c r="B24" s="6">
        <f t="shared" si="2"/>
        <v>46278</v>
      </c>
      <c r="C24" s="3"/>
      <c r="D24" s="27">
        <f ca="1">SUM(D23,G5)-C24</f>
        <v>105.26000000000005</v>
      </c>
      <c r="E24" s="76" t="str">
        <f t="shared" ca="1" si="0"/>
        <v>T</v>
      </c>
      <c r="F24" s="4"/>
      <c r="G24" s="4"/>
    </row>
    <row r="25" spans="2:7">
      <c r="B25" s="6">
        <f t="shared" si="2"/>
        <v>46292</v>
      </c>
      <c r="C25" s="3"/>
      <c r="D25" s="27">
        <f ca="1">SUM(D24,G5)-C25</f>
        <v>110.80000000000005</v>
      </c>
      <c r="E25" s="76" t="str">
        <f t="shared" ca="1" si="0"/>
        <v>T</v>
      </c>
      <c r="F25" s="18"/>
      <c r="G25" s="18"/>
    </row>
    <row r="26" spans="2:7">
      <c r="B26" s="6">
        <f t="shared" si="2"/>
        <v>46306</v>
      </c>
      <c r="C26" s="3"/>
      <c r="D26" s="27">
        <f ca="1">SUM(D25,G5)-C26</f>
        <v>116.34000000000006</v>
      </c>
      <c r="E26" s="76" t="str">
        <f t="shared" ca="1" si="0"/>
        <v>T</v>
      </c>
      <c r="F26" s="4"/>
      <c r="G26" s="4"/>
    </row>
    <row r="27" spans="2:7">
      <c r="B27" s="6">
        <f t="shared" si="2"/>
        <v>46320</v>
      </c>
      <c r="C27" s="3"/>
      <c r="D27" s="27">
        <f ca="1">SUM(D26,G5)-C27</f>
        <v>121.88000000000007</v>
      </c>
      <c r="E27" s="76" t="str">
        <f t="shared" ca="1" si="0"/>
        <v>T</v>
      </c>
      <c r="F27" s="4"/>
      <c r="G27" s="4"/>
    </row>
    <row r="28" spans="2:7">
      <c r="B28" s="6">
        <f t="shared" si="2"/>
        <v>46334</v>
      </c>
      <c r="C28" s="3"/>
      <c r="D28" s="27">
        <f ca="1">SUM(D27,G5)-C28</f>
        <v>127.42000000000007</v>
      </c>
      <c r="E28" s="76" t="str">
        <f t="shared" ca="1" si="0"/>
        <v>T</v>
      </c>
      <c r="F28" s="18"/>
      <c r="G28" s="18"/>
    </row>
    <row r="29" spans="2:7">
      <c r="B29" s="6">
        <f t="shared" si="2"/>
        <v>46348</v>
      </c>
      <c r="C29" s="3"/>
      <c r="D29" s="27">
        <f ca="1">SUM(D28,G5)-C29</f>
        <v>132.96000000000006</v>
      </c>
      <c r="E29" s="76" t="str">
        <f t="shared" ca="1" si="0"/>
        <v>T</v>
      </c>
      <c r="F29" s="18"/>
      <c r="G29" s="18"/>
    </row>
    <row r="30" spans="2:7">
      <c r="B30" s="6">
        <f t="shared" si="2"/>
        <v>46362</v>
      </c>
      <c r="C30" s="3"/>
      <c r="D30" s="27">
        <f ca="1">SUM(D29,G5)-C30</f>
        <v>138.50000000000006</v>
      </c>
      <c r="E30" s="76" t="str">
        <f t="shared" ca="1" si="0"/>
        <v>T</v>
      </c>
      <c r="F30" s="18"/>
      <c r="G30" s="18"/>
    </row>
    <row r="31" spans="2:7">
      <c r="B31" s="6">
        <f t="shared" si="2"/>
        <v>46376</v>
      </c>
      <c r="C31" s="3"/>
      <c r="D31" s="27">
        <f ca="1">SUM(D30,G5)-C31</f>
        <v>144.04000000000005</v>
      </c>
      <c r="E31" s="76" t="str">
        <f t="shared" ca="1" si="0"/>
        <v>T</v>
      </c>
      <c r="F31" s="18"/>
      <c r="G31" s="18"/>
    </row>
    <row r="32" spans="2:7">
      <c r="B32" s="30" t="s">
        <v>4</v>
      </c>
      <c r="C32" s="7">
        <f>SUM(C6:C31)</f>
        <v>0</v>
      </c>
      <c r="F32" s="18"/>
      <c r="G32" s="18"/>
    </row>
    <row r="34" spans="3:4">
      <c r="C34" s="28"/>
      <c r="D34" s="15"/>
    </row>
    <row r="35" spans="3:4">
      <c r="C35" s="29"/>
      <c r="D35" s="15"/>
    </row>
    <row r="36" spans="3:4">
      <c r="D36" s="26"/>
    </row>
    <row r="37" spans="3:4">
      <c r="D37" s="26"/>
    </row>
  </sheetData>
  <sheetProtection sheet="1" scenarios="1" selectLockedCells="1"/>
  <mergeCells count="1">
    <mergeCell ref="B3:D3"/>
  </mergeCells>
  <conditionalFormatting sqref="B7:B17">
    <cfRule type="cellIs" dxfId="79" priority="69" operator="greaterThan">
      <formula>$B$2</formula>
    </cfRule>
  </conditionalFormatting>
  <conditionalFormatting sqref="D10">
    <cfRule type="expression" dxfId="78" priority="33">
      <formula>AND($E$10="T",$D$10&gt;40)</formula>
    </cfRule>
    <cfRule type="expression" dxfId="77" priority="70">
      <formula>$B$10&gt;$B$2</formula>
    </cfRule>
  </conditionalFormatting>
  <conditionalFormatting sqref="D7">
    <cfRule type="expression" dxfId="76" priority="36">
      <formula>AND($E$7="T",$D$7&gt;40)</formula>
    </cfRule>
    <cfRule type="expression" dxfId="75" priority="71">
      <formula>$B$7&gt;$B$2</formula>
    </cfRule>
  </conditionalFormatting>
  <conditionalFormatting sqref="D8">
    <cfRule type="expression" dxfId="74" priority="35">
      <formula>AND($E$8="T",$D$8&gt;40)</formula>
    </cfRule>
    <cfRule type="expression" dxfId="73" priority="72">
      <formula>$B$8&gt;$B$2</formula>
    </cfRule>
  </conditionalFormatting>
  <conditionalFormatting sqref="D9">
    <cfRule type="expression" dxfId="72" priority="34">
      <formula>AND($E$9="T",$D$9&gt;40)</formula>
    </cfRule>
    <cfRule type="expression" dxfId="71" priority="73">
      <formula>$B$9&gt;$B$2</formula>
    </cfRule>
  </conditionalFormatting>
  <conditionalFormatting sqref="D14">
    <cfRule type="expression" dxfId="70" priority="29">
      <formula>AND($E$14="T",$D$14&gt;40)</formula>
    </cfRule>
    <cfRule type="expression" dxfId="69" priority="74">
      <formula>$B$14&gt;$B$2</formula>
    </cfRule>
  </conditionalFormatting>
  <conditionalFormatting sqref="D15">
    <cfRule type="expression" dxfId="68" priority="28">
      <formula>AND($E$15="T",$D$15&gt;40)</formula>
    </cfRule>
    <cfRule type="expression" dxfId="67" priority="75">
      <formula>$B$15&gt;$B$2</formula>
    </cfRule>
  </conditionalFormatting>
  <conditionalFormatting sqref="D16">
    <cfRule type="expression" dxfId="66" priority="27">
      <formula>AND($E$16="T",$D$16&gt;40)</formula>
    </cfRule>
    <cfRule type="expression" dxfId="65" priority="76">
      <formula>$B$16&gt;$B$2</formula>
    </cfRule>
  </conditionalFormatting>
  <conditionalFormatting sqref="D11">
    <cfRule type="expression" dxfId="64" priority="32">
      <formula>AND($E$11="T",$D$11&gt;40)</formula>
    </cfRule>
    <cfRule type="expression" dxfId="63" priority="77">
      <formula>$B$11&gt;$B$2</formula>
    </cfRule>
  </conditionalFormatting>
  <conditionalFormatting sqref="D12">
    <cfRule type="expression" dxfId="62" priority="31">
      <formula>AND($E$12="T",$D$12&gt;40)</formula>
    </cfRule>
    <cfRule type="expression" dxfId="61" priority="78">
      <formula>$B$12&gt;$B$2</formula>
    </cfRule>
  </conditionalFormatting>
  <conditionalFormatting sqref="D13">
    <cfRule type="expression" dxfId="60" priority="30">
      <formula>AND($E$13="T",$D$13&gt;40)</formula>
    </cfRule>
    <cfRule type="expression" dxfId="59" priority="79">
      <formula>$B$13&gt;$B$2</formula>
    </cfRule>
  </conditionalFormatting>
  <conditionalFormatting sqref="D6">
    <cfRule type="expression" dxfId="58" priority="37">
      <formula>AND($E$6="T",$D$6&gt;40)</formula>
    </cfRule>
    <cfRule type="expression" dxfId="57" priority="80">
      <formula>$B$6&gt;$B$2</formula>
    </cfRule>
  </conditionalFormatting>
  <conditionalFormatting sqref="G3">
    <cfRule type="cellIs" dxfId="56" priority="68" operator="greaterThan">
      <formula>$B$2</formula>
    </cfRule>
  </conditionalFormatting>
  <conditionalFormatting sqref="D17">
    <cfRule type="expression" dxfId="55" priority="42">
      <formula>AND($E$17="T",$D$17&gt;40)</formula>
    </cfRule>
    <cfRule type="expression" dxfId="54" priority="53">
      <formula>$B$17&gt;$B$2</formula>
    </cfRule>
  </conditionalFormatting>
  <conditionalFormatting sqref="D18">
    <cfRule type="expression" dxfId="53" priority="41">
      <formula>AND($E$18="T",$D$18&gt;40)</formula>
    </cfRule>
    <cfRule type="expression" dxfId="52" priority="54">
      <formula>$B$18&gt;$B$2</formula>
    </cfRule>
  </conditionalFormatting>
  <conditionalFormatting sqref="D19">
    <cfRule type="expression" dxfId="51" priority="40">
      <formula>AND($E$19="T",$D$19&gt;40)</formula>
    </cfRule>
    <cfRule type="expression" dxfId="50" priority="55">
      <formula>$B$19&gt;$B$2</formula>
    </cfRule>
  </conditionalFormatting>
  <conditionalFormatting sqref="D20">
    <cfRule type="expression" dxfId="49" priority="39">
      <formula>AND($E$20="T",$D$20&gt;40)</formula>
    </cfRule>
    <cfRule type="expression" dxfId="48" priority="56">
      <formula>$B$20&gt;$B$2</formula>
    </cfRule>
  </conditionalFormatting>
  <conditionalFormatting sqref="D21">
    <cfRule type="expression" dxfId="47" priority="38">
      <formula>AND($E$21="T",$D$21&gt;40)</formula>
    </cfRule>
    <cfRule type="expression" dxfId="46" priority="57">
      <formula>$B$21&gt;$B$2</formula>
    </cfRule>
  </conditionalFormatting>
  <conditionalFormatting sqref="D22">
    <cfRule type="expression" dxfId="45" priority="52">
      <formula>AND($E$22="T",$D$22&gt;40)</formula>
    </cfRule>
    <cfRule type="expression" dxfId="44" priority="58">
      <formula>$B$22&gt;$B$2</formula>
    </cfRule>
  </conditionalFormatting>
  <conditionalFormatting sqref="D23">
    <cfRule type="expression" dxfId="43" priority="51">
      <formula>AND($E$23="T",$D$23&gt;40)</formula>
    </cfRule>
    <cfRule type="expression" dxfId="42" priority="59">
      <formula>$B$23&gt;$B$2</formula>
    </cfRule>
  </conditionalFormatting>
  <conditionalFormatting sqref="D24">
    <cfRule type="expression" dxfId="41" priority="50">
      <formula>AND($E$24="T",$D$24&gt;40)</formula>
    </cfRule>
    <cfRule type="expression" dxfId="40" priority="60">
      <formula>$B$24&gt;$B$2</formula>
    </cfRule>
  </conditionalFormatting>
  <conditionalFormatting sqref="D25">
    <cfRule type="expression" dxfId="39" priority="49">
      <formula>AND($E$25="T",$D$25&gt;40)</formula>
    </cfRule>
    <cfRule type="expression" dxfId="38" priority="61">
      <formula>$B$25&gt;$B$2</formula>
    </cfRule>
  </conditionalFormatting>
  <conditionalFormatting sqref="D26">
    <cfRule type="expression" dxfId="37" priority="48">
      <formula>AND($E$26="T",$D$26&gt;40)</formula>
    </cfRule>
    <cfRule type="expression" dxfId="36" priority="62">
      <formula>$B$26&gt;$B$2</formula>
    </cfRule>
  </conditionalFormatting>
  <conditionalFormatting sqref="D27">
    <cfRule type="expression" dxfId="35" priority="47">
      <formula>AND($E$27="T",$D$27&gt;40)</formula>
    </cfRule>
    <cfRule type="expression" dxfId="34" priority="63">
      <formula>$B$27&gt;$B$2</formula>
    </cfRule>
  </conditionalFormatting>
  <conditionalFormatting sqref="D28">
    <cfRule type="expression" dxfId="33" priority="46">
      <formula>AND($E$28="T",$D$28&gt;40)</formula>
    </cfRule>
    <cfRule type="expression" dxfId="32" priority="64">
      <formula>$B$28&gt;$B$2</formula>
    </cfRule>
  </conditionalFormatting>
  <conditionalFormatting sqref="D29">
    <cfRule type="expression" dxfId="31" priority="45">
      <formula>AND($E$29="T",$D$29&gt;40)</formula>
    </cfRule>
    <cfRule type="expression" dxfId="30" priority="65">
      <formula>$B$29&gt;$B$2</formula>
    </cfRule>
  </conditionalFormatting>
  <conditionalFormatting sqref="D30">
    <cfRule type="expression" dxfId="29" priority="44">
      <formula>AND($E$30="T",$D$30&gt;40)</formula>
    </cfRule>
    <cfRule type="expression" dxfId="28" priority="66">
      <formula>$B$30&gt;$B$2</formula>
    </cfRule>
  </conditionalFormatting>
  <conditionalFormatting sqref="D31">
    <cfRule type="expression" dxfId="27" priority="43">
      <formula>AND($E$31="T",$D$31&gt;40)</formula>
    </cfRule>
    <cfRule type="expression" dxfId="26" priority="67">
      <formula>$B$31&gt;$B$2</formula>
    </cfRule>
  </conditionalFormatting>
  <conditionalFormatting sqref="B18:B31">
    <cfRule type="cellIs" dxfId="25" priority="26" operator="greaterThan">
      <formula>$B$2</formula>
    </cfRule>
  </conditionalFormatting>
  <conditionalFormatting sqref="B23">
    <cfRule type="expression" dxfId="24" priority="25">
      <formula>AND($G$8&lt;=$B$23,$G$8&gt;$B$22)</formula>
    </cfRule>
  </conditionalFormatting>
  <conditionalFormatting sqref="B22">
    <cfRule type="expression" dxfId="23" priority="24">
      <formula>AND($G$8&lt;=$B$22,$G$8&gt;$B$21)</formula>
    </cfRule>
  </conditionalFormatting>
  <conditionalFormatting sqref="B24">
    <cfRule type="expression" dxfId="22" priority="23">
      <formula>AND($G$8&lt;=$B$24,$G$8&gt;$B$23)</formula>
    </cfRule>
  </conditionalFormatting>
  <conditionalFormatting sqref="B25">
    <cfRule type="expression" dxfId="21" priority="22">
      <formula>AND($G$8&lt;=$B$25,$G$8&gt;$B$24)</formula>
    </cfRule>
  </conditionalFormatting>
  <conditionalFormatting sqref="B26">
    <cfRule type="expression" dxfId="20" priority="21">
      <formula>AND($G$8&lt;=$B$26,$G$8&gt;$B$25)</formula>
    </cfRule>
  </conditionalFormatting>
  <conditionalFormatting sqref="B27">
    <cfRule type="expression" dxfId="19" priority="20">
      <formula>AND($G$8&lt;=$B$27,$G$8&gt;$B$26)</formula>
    </cfRule>
  </conditionalFormatting>
  <conditionalFormatting sqref="B28">
    <cfRule type="expression" dxfId="18" priority="19">
      <formula>AND($G$8&lt;=$B$28,$G$8&gt;$B$27)</formula>
    </cfRule>
  </conditionalFormatting>
  <conditionalFormatting sqref="B29">
    <cfRule type="expression" dxfId="17" priority="18">
      <formula>AND($G$8&lt;=$B$29,$G$8&gt;$B$28)</formula>
    </cfRule>
  </conditionalFormatting>
  <conditionalFormatting sqref="B30">
    <cfRule type="expression" dxfId="16" priority="17">
      <formula>AND($G$8&lt;=$B$30,$G$8&gt;$B$29)</formula>
    </cfRule>
  </conditionalFormatting>
  <conditionalFormatting sqref="B31">
    <cfRule type="expression" dxfId="15" priority="16">
      <formula>AND($G$8&lt;=$B$31,$G$8&gt;$B$30)</formula>
    </cfRule>
  </conditionalFormatting>
  <conditionalFormatting sqref="B21">
    <cfRule type="expression" dxfId="14" priority="15">
      <formula>AND($G$8&lt;=$B$21,$G$8&gt;$B$20)</formula>
    </cfRule>
  </conditionalFormatting>
  <conditionalFormatting sqref="B20">
    <cfRule type="expression" dxfId="13" priority="14">
      <formula>AND($G$8&lt;=$B$20,$G$8&gt;$B$19)</formula>
    </cfRule>
  </conditionalFormatting>
  <conditionalFormatting sqref="B19">
    <cfRule type="expression" dxfId="12" priority="13">
      <formula>AND($G$8&lt;=$B$19,$G$8&gt;$B$18)</formula>
    </cfRule>
  </conditionalFormatting>
  <conditionalFormatting sqref="B18">
    <cfRule type="expression" dxfId="11" priority="12">
      <formula>AND($G$8&lt;=$B$18,$G$8&gt;$B$17)</formula>
    </cfRule>
  </conditionalFormatting>
  <conditionalFormatting sqref="B17">
    <cfRule type="expression" dxfId="10" priority="11">
      <formula>AND($G$8&lt;=$B$17,$G$8&gt;$B$16)</formula>
    </cfRule>
  </conditionalFormatting>
  <conditionalFormatting sqref="B16">
    <cfRule type="expression" dxfId="9" priority="10">
      <formula>AND($G$8&lt;=$B$16,$G$8&gt;$B$15)</formula>
    </cfRule>
  </conditionalFormatting>
  <conditionalFormatting sqref="B15">
    <cfRule type="expression" dxfId="8" priority="9">
      <formula>AND($G$8&lt;=$B$15,$G$8&gt;$B$14)</formula>
    </cfRule>
  </conditionalFormatting>
  <conditionalFormatting sqref="B14">
    <cfRule type="expression" dxfId="7" priority="8">
      <formula>AND($G$8&lt;=$B$14,$G$8&gt;$B$13)</formula>
    </cfRule>
  </conditionalFormatting>
  <conditionalFormatting sqref="B13">
    <cfRule type="expression" dxfId="6" priority="7">
      <formula>AND($G$8&lt;=$B$13,$G$8&gt;$B$12)</formula>
    </cfRule>
  </conditionalFormatting>
  <conditionalFormatting sqref="B12">
    <cfRule type="expression" dxfId="5" priority="6">
      <formula>AND($G$8&lt;=$B$12,$G$8&gt;$B$11)</formula>
    </cfRule>
  </conditionalFormatting>
  <conditionalFormatting sqref="B11">
    <cfRule type="expression" dxfId="4" priority="5">
      <formula>AND($G$8&lt;=$B$11,$G$8&gt;$B$10)</formula>
    </cfRule>
  </conditionalFormatting>
  <conditionalFormatting sqref="B10">
    <cfRule type="expression" dxfId="3" priority="4">
      <formula>AND($G$8&lt;=$B$10,$G$8&gt;$B$9)</formula>
    </cfRule>
  </conditionalFormatting>
  <conditionalFormatting sqref="B9">
    <cfRule type="expression" dxfId="2" priority="3">
      <formula>AND($G$8&lt;=$B$9,$G$8&gt;$B$8)</formula>
    </cfRule>
  </conditionalFormatting>
  <conditionalFormatting sqref="B8">
    <cfRule type="expression" dxfId="1" priority="2">
      <formula>AND($G$8&lt;=$B$8,$G$8&gt;$B$7)</formula>
    </cfRule>
  </conditionalFormatting>
  <conditionalFormatting sqref="B7">
    <cfRule type="expression" dxfId="0" priority="1">
      <formula>AND($G$8&lt;=$B$7,$G$8&gt;$B$6)</formula>
    </cfRule>
  </conditionalFormatting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2023</vt:lpstr>
      <vt:lpstr>2024</vt:lpstr>
      <vt:lpstr>2025</vt:lpstr>
      <vt:lpstr>2026</vt:lpstr>
    </vt:vector>
  </TitlesOfParts>
  <Company>cbd training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cbd</dc:creator>
  <cp:lastModifiedBy>David Rogers</cp:lastModifiedBy>
  <cp:lastPrinted>2009-06-22T20:56:03Z</cp:lastPrinted>
  <dcterms:created xsi:type="dcterms:W3CDTF">2007-08-21T19:46:36Z</dcterms:created>
  <dcterms:modified xsi:type="dcterms:W3CDTF">2023-06-05T20:12:57Z</dcterms:modified>
</cp:coreProperties>
</file>